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SALVADOR\BORA DE BIKE\"/>
    </mc:Choice>
  </mc:AlternateContent>
  <bookViews>
    <workbookView xWindow="0" yWindow="0" windowWidth="20490" windowHeight="7650" tabRatio="664" activeTab="1"/>
  </bookViews>
  <sheets>
    <sheet name="COTA OURO" sheetId="4" r:id="rId1"/>
    <sheet name="COTA PRATA" sheetId="7" r:id="rId2"/>
    <sheet name="COTA BRONZE" sheetId="10" r:id="rId3"/>
    <sheet name="Cota apoio" sheetId="9" state="hidden" r:id="rId4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0" l="1"/>
  <c r="K16" i="4"/>
  <c r="G21" i="4"/>
  <c r="K9" i="9"/>
  <c r="K10" i="9"/>
  <c r="K11" i="9"/>
  <c r="K12" i="9"/>
  <c r="G13" i="9"/>
  <c r="K14" i="9"/>
  <c r="K15" i="9"/>
  <c r="K16" i="9"/>
  <c r="K18" i="9"/>
  <c r="K20" i="9"/>
  <c r="K21" i="9"/>
  <c r="F36" i="9"/>
  <c r="F37" i="9"/>
  <c r="F38" i="9"/>
  <c r="F39" i="9"/>
  <c r="F40" i="9"/>
  <c r="F41" i="9"/>
  <c r="F42" i="9"/>
  <c r="F43" i="9"/>
  <c r="F44" i="9"/>
  <c r="F45" i="9"/>
  <c r="K13" i="9" s="1"/>
  <c r="F51" i="9"/>
  <c r="F52" i="9"/>
  <c r="F53" i="9"/>
  <c r="F54" i="9"/>
  <c r="F60" i="9" s="1"/>
  <c r="K17" i="9" s="1"/>
  <c r="F55" i="9"/>
  <c r="F56" i="9"/>
  <c r="F57" i="9"/>
  <c r="F58" i="9"/>
  <c r="F59" i="9"/>
  <c r="E60" i="9"/>
  <c r="G17" i="9" s="1"/>
  <c r="F68" i="9"/>
  <c r="F77" i="9" s="1"/>
  <c r="K19" i="9" s="1"/>
  <c r="F69" i="9"/>
  <c r="F70" i="9"/>
  <c r="F71" i="9"/>
  <c r="F72" i="9"/>
  <c r="F73" i="9"/>
  <c r="F74" i="9"/>
  <c r="F75" i="9"/>
  <c r="F76" i="9"/>
  <c r="K10" i="10"/>
  <c r="G11" i="10"/>
  <c r="K9" i="7"/>
  <c r="K10" i="7"/>
  <c r="K11" i="7"/>
  <c r="G12" i="7"/>
  <c r="K9" i="4"/>
  <c r="K10" i="4"/>
  <c r="K11" i="4"/>
  <c r="K12" i="4"/>
  <c r="K13" i="4"/>
  <c r="K14" i="4"/>
  <c r="K15" i="4"/>
  <c r="K17" i="4"/>
  <c r="K18" i="4"/>
  <c r="K19" i="4"/>
  <c r="K20" i="4"/>
  <c r="L20" i="4" s="1"/>
  <c r="G22" i="9" l="1"/>
  <c r="M19" i="4"/>
  <c r="L19" i="4"/>
  <c r="L21" i="4" s="1"/>
  <c r="L22" i="4" s="1"/>
  <c r="M20" i="4"/>
  <c r="K11" i="10"/>
  <c r="K13" i="10" s="1"/>
  <c r="K12" i="7"/>
  <c r="K14" i="7" s="1"/>
  <c r="K21" i="4"/>
  <c r="K23" i="4" s="1"/>
  <c r="K24" i="4" s="1"/>
  <c r="K22" i="9"/>
  <c r="M22" i="4" l="1"/>
</calcChain>
</file>

<file path=xl/sharedStrings.xml><?xml version="1.0" encoding="utf-8"?>
<sst xmlns="http://schemas.openxmlformats.org/spreadsheetml/2006/main" count="319" uniqueCount="120">
  <si>
    <t>Emissora</t>
  </si>
  <si>
    <t>Record Bahia</t>
  </si>
  <si>
    <t>Praça:</t>
  </si>
  <si>
    <t>Evento:</t>
  </si>
  <si>
    <t>Período:</t>
  </si>
  <si>
    <t>Novembro</t>
  </si>
  <si>
    <t>PROGRAMA</t>
  </si>
  <si>
    <t>PERÍODO</t>
  </si>
  <si>
    <t>ESQUEMA COMERCIAL POR PROGRAMA</t>
  </si>
  <si>
    <t>SECUNDAGEM</t>
  </si>
  <si>
    <t>Nº DE INSERÇÕES NO PERÍODO</t>
  </si>
  <si>
    <t>BASE DE PREÇOS UNITÁRIO</t>
  </si>
  <si>
    <t>R$
UNITÁRIO</t>
  </si>
  <si>
    <t>CONVERSÃO</t>
  </si>
  <si>
    <t xml:space="preserve">R$
TOTAL </t>
  </si>
  <si>
    <t xml:space="preserve">Valor do DAC (valor bruto negociado) </t>
  </si>
  <si>
    <t>Bahia no Ar</t>
  </si>
  <si>
    <t>60 dias</t>
  </si>
  <si>
    <t>Assinatura no Boletim</t>
  </si>
  <si>
    <t>5"</t>
  </si>
  <si>
    <t>Balanço Geral Ba</t>
  </si>
  <si>
    <t>Balanço Geral Bahia</t>
  </si>
  <si>
    <t xml:space="preserve">Cidade Alerta Bahia </t>
  </si>
  <si>
    <t>Balanço Geral Ba Ed. Sábado</t>
  </si>
  <si>
    <t>Balanço Beral Bahia Sábado</t>
  </si>
  <si>
    <t xml:space="preserve">Assinatura </t>
  </si>
  <si>
    <t>Rotativo</t>
  </si>
  <si>
    <t>Bahia no Ar  (matéria de entrega das arrecadações e dia seguinte)</t>
  </si>
  <si>
    <t>Pós- evento</t>
  </si>
  <si>
    <t xml:space="preserve">Bahia no Ar </t>
  </si>
  <si>
    <t>Balanço Beral Ba Ed. Sábado</t>
  </si>
  <si>
    <r>
      <t xml:space="preserve">Chamadas de inscrição e envolvimento </t>
    </r>
    <r>
      <rPr>
        <b/>
        <sz val="12"/>
        <color indexed="63"/>
        <rFont val="Calibri"/>
        <family val="2"/>
      </rPr>
      <t>- rotativo na programação</t>
    </r>
  </si>
  <si>
    <t>Assinatura nas chamadas de inscrição e envolvimento</t>
  </si>
  <si>
    <t>Flash ao vivo</t>
  </si>
  <si>
    <t>No evento</t>
  </si>
  <si>
    <t>Assinatura na vinheta</t>
  </si>
  <si>
    <r>
      <t>Comercial do cliente</t>
    </r>
    <r>
      <rPr>
        <b/>
        <sz val="12"/>
        <color indexed="63"/>
        <rFont val="Calibri"/>
        <family val="2"/>
      </rPr>
      <t xml:space="preserve"> - conforme grade</t>
    </r>
  </si>
  <si>
    <t>Cliente</t>
  </si>
  <si>
    <t>Comercial</t>
  </si>
  <si>
    <t>30"</t>
  </si>
  <si>
    <t>Merchandising</t>
  </si>
  <si>
    <t>60"</t>
  </si>
  <si>
    <t xml:space="preserve">TOTAL INVESTIMENTO </t>
  </si>
  <si>
    <t>TOTAL</t>
  </si>
  <si>
    <t>Produção</t>
  </si>
  <si>
    <t>Desconto</t>
  </si>
  <si>
    <t>Total negociado</t>
  </si>
  <si>
    <r>
      <t xml:space="preserve">Conteúdo Conscientização </t>
    </r>
    <r>
      <rPr>
        <b/>
        <sz val="12"/>
        <color indexed="63"/>
        <rFont val="Calibri"/>
        <family val="2"/>
      </rPr>
      <t>- conforme grade</t>
    </r>
  </si>
  <si>
    <r>
      <t xml:space="preserve">Chamadas de inscrição e envolvimento </t>
    </r>
    <r>
      <rPr>
        <b/>
        <sz val="12"/>
        <color indexed="63"/>
        <rFont val="Calibri"/>
        <family val="2"/>
      </rPr>
      <t>- conforme grade</t>
    </r>
  </si>
  <si>
    <t>Total Negociado</t>
  </si>
  <si>
    <r>
      <t xml:space="preserve">Chamadas de inscrição e envolvimento </t>
    </r>
    <r>
      <rPr>
        <b/>
        <sz val="12"/>
        <color indexed="63"/>
        <rFont val="Calibri"/>
        <family val="2"/>
      </rPr>
      <t>- Rotativas na programação</t>
    </r>
  </si>
  <si>
    <r>
      <t>Comercial do cliente</t>
    </r>
    <r>
      <rPr>
        <b/>
        <sz val="12"/>
        <color indexed="63"/>
        <rFont val="Calibri"/>
        <family val="2"/>
      </rPr>
      <t xml:space="preserve"> - Rotativas na progamação</t>
    </r>
  </si>
  <si>
    <t>RecordTV Itapoan</t>
  </si>
  <si>
    <t>Salvador</t>
  </si>
  <si>
    <t>Bora de Bike</t>
  </si>
  <si>
    <t>ENTREGA COMERCIAL</t>
  </si>
  <si>
    <t>Balanço Beral Bahia</t>
  </si>
  <si>
    <t>Balanço Geral Bahia Sábado</t>
  </si>
  <si>
    <t xml:space="preserve">Grade da emissora determinada </t>
  </si>
  <si>
    <t>no evento</t>
  </si>
  <si>
    <t>Record Kids</t>
  </si>
  <si>
    <t>Grade da emissora</t>
  </si>
  <si>
    <t xml:space="preserve">* Observações: </t>
  </si>
  <si>
    <t>Valores da tabela de maio/2021</t>
  </si>
  <si>
    <t>CONTEÚDO DE CONSCIENTIZAÇÃO</t>
  </si>
  <si>
    <t xml:space="preserve">CONVERSÃO </t>
  </si>
  <si>
    <t>QTD DE INSERÇÃO</t>
  </si>
  <si>
    <t>VALOR</t>
  </si>
  <si>
    <t>Fala Brasil</t>
  </si>
  <si>
    <t xml:space="preserve">Hoje em Dia </t>
  </si>
  <si>
    <t>Novela da Tarde 01</t>
  </si>
  <si>
    <t>Cidade Alerta BA</t>
  </si>
  <si>
    <t>Balanço Geral Sábado</t>
  </si>
  <si>
    <t>Cine Aventura</t>
  </si>
  <si>
    <t xml:space="preserve">Cine Maior </t>
  </si>
  <si>
    <t>CHAMADAS DE INVOLVIMENTO</t>
  </si>
  <si>
    <t>Comercial do cliente</t>
  </si>
  <si>
    <t xml:space="preserve">Chamadas de inscrição e envolvimento </t>
  </si>
  <si>
    <r>
      <t>Comercial do cliente</t>
    </r>
    <r>
      <rPr>
        <b/>
        <sz val="12"/>
        <color indexed="63"/>
        <rFont val="Calibri"/>
        <family val="2"/>
      </rPr>
      <t xml:space="preserve"> </t>
    </r>
  </si>
  <si>
    <t xml:space="preserve">
Valores referentes à tabela de preços de outubro 2025;
Valores de DAC não está incluso na proposta.
</t>
  </si>
  <si>
    <t xml:space="preserve">
Valores referentes à tabela de preços de outubro 2025
Valores de DAC não está incluso na proposta.
</t>
  </si>
  <si>
    <t xml:space="preserve">
Valores referentes à tabela de preços de outubro 2025.
</t>
  </si>
  <si>
    <t>BAHIA</t>
  </si>
  <si>
    <t>FORMATO</t>
  </si>
  <si>
    <t>CANAL</t>
  </si>
  <si>
    <t>DISTRIBUIÇÃO</t>
  </si>
  <si>
    <t>DETALHAMENTO</t>
  </si>
  <si>
    <t>VOLUME CONTRATADO</t>
  </si>
  <si>
    <t xml:space="preserve">VISIBILIDADE ESTIMADA </t>
  </si>
  <si>
    <t>KPI</t>
  </si>
  <si>
    <t>VALOR UNITÁRIO TABELA</t>
  </si>
  <si>
    <t>TOTAL TABELA</t>
  </si>
  <si>
    <t>DESCONTO</t>
  </si>
  <si>
    <t>TOTAL NEGOCIADO</t>
  </si>
  <si>
    <t>Página Especial - R7 Bahia</t>
  </si>
  <si>
    <t>R7</t>
  </si>
  <si>
    <t xml:space="preserve">R7 Bahia </t>
  </si>
  <si>
    <t>Mídia Display: Entrega Randômica +  Exclusividade de segmento + logo no topo</t>
  </si>
  <si>
    <t>meses</t>
  </si>
  <si>
    <t>Impressões</t>
  </si>
  <si>
    <t>CPM</t>
  </si>
  <si>
    <t>Publieditorial + Pacote de divulgação</t>
  </si>
  <si>
    <t>R7 Bahia + Redes sociais</t>
  </si>
  <si>
    <t xml:space="preserve">R7 Bahia + Home R7 + FB + IG + X </t>
  </si>
  <si>
    <t>Produção de texto + Mídia envelopando o conteúdo  + Pacote de Divulgação (Posts de divulgação do conteúdo nas redes) + Mídia de recirculação</t>
  </si>
  <si>
    <t>ação</t>
  </si>
  <si>
    <t>impactos</t>
  </si>
  <si>
    <t>POR AÇÃO</t>
  </si>
  <si>
    <t>]</t>
  </si>
  <si>
    <t>INVESTIMENTO TOTAL</t>
  </si>
  <si>
    <t>Impactos</t>
  </si>
  <si>
    <t>Total Tabela</t>
  </si>
  <si>
    <t>Total  Negociado</t>
  </si>
  <si>
    <t>Total negociado+Publi</t>
  </si>
  <si>
    <t>ENTREGA COMERCIAL 2026</t>
  </si>
  <si>
    <t>Bora de Bike 2026</t>
  </si>
  <si>
    <t>SIMULCAST</t>
  </si>
  <si>
    <t>Toda entrega/valoração que consta nesta planilha foi elaborada direto pela emissora local, sendo assim, caso haja alguma questão/dúvida/alteração, a mesma deverá ser consultada. DAC (caso haja): 20% do total negociado.</t>
  </si>
  <si>
    <t>O valor de ação de merchandising já está considerando a reexibição no Record Plus.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</si>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</sst>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#,##0.000"/>
    <numFmt numFmtId="167" formatCode="0.000"/>
    <numFmt numFmtId="168" formatCode="&quot;R$&quot;\ #,##0.00"/>
    <numFmt numFmtId="169" formatCode="_-[$R$-416]\ * #,##0.00_-;\-[$R$-416]\ * #,##0.00_-;_-[$R$-416]\ * &quot;-&quot;??_-;_-@_-"/>
  </numFmts>
  <fonts count="45" x14ac:knownFonts="1">
    <font>
      <sz val="10"/>
      <name val="Arial"/>
    </font>
    <font>
      <sz val="10"/>
      <name val="Arial"/>
      <family val="2"/>
    </font>
    <font>
      <b/>
      <sz val="12"/>
      <color indexed="63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8"/>
      <color rgb="FFFFFFFF"/>
      <name val="Calibri"/>
      <family val="2"/>
    </font>
    <font>
      <sz val="10"/>
      <color rgb="FFFFFFFF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name val="Cambria"/>
      <family val="2"/>
    </font>
    <font>
      <sz val="10"/>
      <color rgb="FF0D0D0D"/>
      <name val="Calibri"/>
      <family val="2"/>
    </font>
    <font>
      <b/>
      <sz val="10"/>
      <color rgb="FF000000"/>
      <name val="Calibri"/>
      <family val="2"/>
    </font>
    <font>
      <sz val="16"/>
      <color rgb="FFFFFFFF"/>
      <name val="Calibri"/>
      <family val="2"/>
    </font>
    <font>
      <b/>
      <sz val="14"/>
      <color rgb="FFFFFFFF"/>
      <name val="Calibri"/>
      <family val="2"/>
    </font>
    <font>
      <b/>
      <sz val="10"/>
      <color rgb="FFFFFFFF"/>
      <name val="Calibri"/>
      <family val="2"/>
    </font>
    <font>
      <sz val="14"/>
      <color rgb="FFFFFFFF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Aptos"/>
      <family val="2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2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61">
    <xf numFmtId="0" fontId="0" fillId="0" borderId="0" xfId="0"/>
    <xf numFmtId="0" fontId="6" fillId="0" borderId="0" xfId="2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11" fillId="0" borderId="0" xfId="2" applyFont="1" applyAlignment="1">
      <alignment vertical="center"/>
    </xf>
    <xf numFmtId="164" fontId="12" fillId="2" borderId="8" xfId="6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 wrapText="1"/>
    </xf>
    <xf numFmtId="3" fontId="13" fillId="3" borderId="9" xfId="0" applyNumberFormat="1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167" fontId="14" fillId="0" borderId="1" xfId="2" applyNumberFormat="1" applyFont="1" applyBorder="1" applyAlignment="1">
      <alignment horizontal="left" vertical="center"/>
    </xf>
    <xf numFmtId="4" fontId="15" fillId="0" borderId="1" xfId="6" applyNumberFormat="1" applyFont="1" applyBorder="1" applyAlignment="1">
      <alignment horizontal="center" vertical="center"/>
    </xf>
    <xf numFmtId="4" fontId="16" fillId="2" borderId="1" xfId="2" applyNumberFormat="1" applyFont="1" applyFill="1" applyBorder="1" applyAlignment="1">
      <alignment horizontal="center" vertical="center"/>
    </xf>
    <xf numFmtId="3" fontId="16" fillId="2" borderId="1" xfId="2" applyNumberFormat="1" applyFont="1" applyFill="1" applyBorder="1" applyAlignment="1">
      <alignment horizontal="center" vertical="center"/>
    </xf>
    <xf numFmtId="167" fontId="16" fillId="2" borderId="1" xfId="2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17" fillId="3" borderId="0" xfId="0" applyFont="1" applyFill="1" applyAlignment="1">
      <alignment horizontal="center" vertical="center"/>
    </xf>
    <xf numFmtId="166" fontId="14" fillId="0" borderId="1" xfId="6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3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2" fontId="15" fillId="4" borderId="1" xfId="0" applyNumberFormat="1" applyFont="1" applyFill="1" applyBorder="1" applyAlignment="1">
      <alignment horizontal="center" vertical="center" wrapText="1"/>
    </xf>
    <xf numFmtId="166" fontId="14" fillId="4" borderId="1" xfId="0" applyNumberFormat="1" applyFont="1" applyFill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169" fontId="14" fillId="4" borderId="1" xfId="0" applyNumberFormat="1" applyFont="1" applyFill="1" applyBorder="1" applyAlignment="1">
      <alignment horizontal="center" vertical="center" wrapText="1"/>
    </xf>
    <xf numFmtId="0" fontId="18" fillId="5" borderId="1" xfId="2" applyFont="1" applyFill="1" applyBorder="1" applyAlignment="1">
      <alignment horizontal="center" vertical="center"/>
    </xf>
    <xf numFmtId="3" fontId="14" fillId="0" borderId="1" xfId="2" applyNumberFormat="1" applyFont="1" applyBorder="1" applyAlignment="1">
      <alignment horizontal="center" vertical="center"/>
    </xf>
    <xf numFmtId="167" fontId="14" fillId="0" borderId="3" xfId="2" applyNumberFormat="1" applyFont="1" applyBorder="1" applyAlignment="1">
      <alignment horizontal="left" vertical="center"/>
    </xf>
    <xf numFmtId="0" fontId="19" fillId="2" borderId="0" xfId="0" applyFont="1" applyFill="1" applyAlignment="1">
      <alignment vertical="center"/>
    </xf>
    <xf numFmtId="3" fontId="4" fillId="0" borderId="1" xfId="5" applyNumberFormat="1" applyFont="1" applyFill="1" applyBorder="1" applyAlignment="1">
      <alignment horizontal="center" vertical="center"/>
    </xf>
    <xf numFmtId="3" fontId="4" fillId="4" borderId="1" xfId="5" applyNumberFormat="1" applyFont="1" applyFill="1" applyBorder="1" applyAlignment="1">
      <alignment horizontal="center" vertical="center"/>
    </xf>
    <xf numFmtId="4" fontId="16" fillId="6" borderId="1" xfId="2" applyNumberFormat="1" applyFont="1" applyFill="1" applyBorder="1" applyAlignment="1">
      <alignment horizontal="center" vertical="center"/>
    </xf>
    <xf numFmtId="164" fontId="14" fillId="0" borderId="3" xfId="6" applyFont="1" applyBorder="1" applyAlignment="1">
      <alignment horizontal="left" vertical="center"/>
    </xf>
    <xf numFmtId="164" fontId="14" fillId="0" borderId="4" xfId="6" applyFont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3" fillId="0" borderId="1" xfId="2" applyFont="1" applyBorder="1" applyAlignment="1">
      <alignment vertical="center"/>
    </xf>
    <xf numFmtId="166" fontId="14" fillId="0" borderId="1" xfId="6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16" fontId="14" fillId="0" borderId="2" xfId="2" quotePrefix="1" applyNumberFormat="1" applyFont="1" applyBorder="1" applyAlignment="1">
      <alignment horizontal="center" vertical="center" wrapText="1"/>
    </xf>
    <xf numFmtId="16" fontId="14" fillId="0" borderId="1" xfId="2" quotePrefix="1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 readingOrder="1"/>
    </xf>
    <xf numFmtId="4" fontId="21" fillId="7" borderId="1" xfId="2" applyNumberFormat="1" applyFont="1" applyFill="1" applyBorder="1" applyAlignment="1">
      <alignment horizontal="center" vertical="center"/>
    </xf>
    <xf numFmtId="4" fontId="16" fillId="4" borderId="1" xfId="2" applyNumberFormat="1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/>
    </xf>
    <xf numFmtId="3" fontId="14" fillId="4" borderId="1" xfId="2" applyNumberFormat="1" applyFont="1" applyFill="1" applyBorder="1" applyAlignment="1">
      <alignment horizontal="center" vertical="center"/>
    </xf>
    <xf numFmtId="165" fontId="15" fillId="0" borderId="1" xfId="1" applyFont="1" applyBorder="1" applyAlignment="1">
      <alignment horizontal="center" vertical="center"/>
    </xf>
    <xf numFmtId="165" fontId="15" fillId="4" borderId="1" xfId="1" applyFont="1" applyFill="1" applyBorder="1" applyAlignment="1">
      <alignment horizontal="center" vertical="center"/>
    </xf>
    <xf numFmtId="168" fontId="15" fillId="0" borderId="1" xfId="6" applyNumberFormat="1" applyFont="1" applyBorder="1" applyAlignment="1">
      <alignment horizontal="right" vertical="center"/>
    </xf>
    <xf numFmtId="16" fontId="14" fillId="0" borderId="6" xfId="2" quotePrefix="1" applyNumberFormat="1" applyFont="1" applyBorder="1" applyAlignment="1">
      <alignment horizontal="center" vertical="center" wrapText="1"/>
    </xf>
    <xf numFmtId="0" fontId="14" fillId="4" borderId="3" xfId="0" applyFont="1" applyFill="1" applyBorder="1" applyAlignment="1">
      <alignment vertical="center"/>
    </xf>
    <xf numFmtId="0" fontId="14" fillId="4" borderId="4" xfId="0" applyFont="1" applyFill="1" applyBorder="1" applyAlignment="1">
      <alignment vertical="center"/>
    </xf>
    <xf numFmtId="4" fontId="17" fillId="6" borderId="1" xfId="2" applyNumberFormat="1" applyFont="1" applyFill="1" applyBorder="1" applyAlignment="1">
      <alignment horizontal="center" vertical="center"/>
    </xf>
    <xf numFmtId="9" fontId="23" fillId="4" borderId="1" xfId="4" applyFont="1" applyFill="1" applyBorder="1" applyAlignment="1">
      <alignment horizontal="center" vertical="center"/>
    </xf>
    <xf numFmtId="4" fontId="17" fillId="4" borderId="1" xfId="2" applyNumberFormat="1" applyFont="1" applyFill="1" applyBorder="1" applyAlignment="1">
      <alignment horizontal="center" vertical="center"/>
    </xf>
    <xf numFmtId="4" fontId="24" fillId="4" borderId="1" xfId="2" applyNumberFormat="1" applyFont="1" applyFill="1" applyBorder="1" applyAlignment="1">
      <alignment horizontal="center" vertical="center"/>
    </xf>
    <xf numFmtId="9" fontId="25" fillId="4" borderId="1" xfId="4" applyFont="1" applyFill="1" applyBorder="1" applyAlignment="1">
      <alignment horizontal="center" vertical="center"/>
    </xf>
    <xf numFmtId="0" fontId="22" fillId="0" borderId="0" xfId="0" applyFont="1" applyAlignment="1">
      <alignment vertical="center" readingOrder="1"/>
    </xf>
    <xf numFmtId="0" fontId="22" fillId="0" borderId="0" xfId="0" applyFont="1" applyAlignment="1">
      <alignment horizontal="left" vertical="center" wrapText="1" readingOrder="1"/>
    </xf>
    <xf numFmtId="0" fontId="27" fillId="8" borderId="16" xfId="2" applyFont="1" applyFill="1" applyBorder="1" applyAlignment="1">
      <alignment horizontal="center" vertical="center"/>
    </xf>
    <xf numFmtId="0" fontId="27" fillId="8" borderId="17" xfId="2" applyFont="1" applyFill="1" applyBorder="1" applyAlignment="1">
      <alignment horizontal="center" vertical="center"/>
    </xf>
    <xf numFmtId="0" fontId="27" fillId="8" borderId="18" xfId="2" applyFont="1" applyFill="1" applyBorder="1" applyAlignment="1">
      <alignment horizontal="center" vertical="center"/>
    </xf>
    <xf numFmtId="0" fontId="28" fillId="9" borderId="19" xfId="2" applyFont="1" applyFill="1" applyBorder="1" applyAlignment="1">
      <alignment horizontal="center" vertical="center"/>
    </xf>
    <xf numFmtId="0" fontId="28" fillId="9" borderId="2" xfId="2" applyFont="1" applyFill="1" applyBorder="1" applyAlignment="1">
      <alignment horizontal="center" vertical="center" wrapText="1"/>
    </xf>
    <xf numFmtId="0" fontId="28" fillId="9" borderId="2" xfId="2" applyFont="1" applyFill="1" applyBorder="1" applyAlignment="1">
      <alignment horizontal="center" vertical="center"/>
    </xf>
    <xf numFmtId="0" fontId="28" fillId="9" borderId="20" xfId="2" applyFont="1" applyFill="1" applyBorder="1" applyAlignment="1">
      <alignment horizontal="center" vertical="center" wrapText="1"/>
    </xf>
    <xf numFmtId="0" fontId="28" fillId="9" borderId="21" xfId="2" applyFont="1" applyFill="1" applyBorder="1" applyAlignment="1">
      <alignment horizontal="center" vertical="center" wrapText="1"/>
    </xf>
    <xf numFmtId="0" fontId="28" fillId="9" borderId="22" xfId="2" applyFont="1" applyFill="1" applyBorder="1" applyAlignment="1">
      <alignment horizontal="center" vertical="center" wrapText="1"/>
    </xf>
    <xf numFmtId="0" fontId="29" fillId="10" borderId="23" xfId="2" applyFont="1" applyFill="1" applyBorder="1" applyAlignment="1">
      <alignment horizontal="center" vertical="center" wrapText="1"/>
    </xf>
    <xf numFmtId="0" fontId="29" fillId="10" borderId="24" xfId="2" applyFont="1" applyFill="1" applyBorder="1" applyAlignment="1">
      <alignment horizontal="center" vertical="center" wrapText="1"/>
    </xf>
    <xf numFmtId="0" fontId="30" fillId="10" borderId="24" xfId="2" applyFont="1" applyFill="1" applyBorder="1" applyAlignment="1">
      <alignment horizontal="center" vertical="center" wrapText="1"/>
    </xf>
    <xf numFmtId="0" fontId="31" fillId="10" borderId="24" xfId="2" applyFont="1" applyFill="1" applyBorder="1" applyAlignment="1">
      <alignment horizontal="center" vertical="center" wrapText="1"/>
    </xf>
    <xf numFmtId="3" fontId="29" fillId="10" borderId="24" xfId="2" applyNumberFormat="1" applyFont="1" applyFill="1" applyBorder="1" applyAlignment="1">
      <alignment horizontal="center" vertical="center" wrapText="1"/>
    </xf>
    <xf numFmtId="0" fontId="32" fillId="10" borderId="24" xfId="2" applyFont="1" applyFill="1" applyBorder="1" applyAlignment="1">
      <alignment horizontal="center" vertical="center" wrapText="1"/>
    </xf>
    <xf numFmtId="8" fontId="29" fillId="10" borderId="24" xfId="2" applyNumberFormat="1" applyFont="1" applyFill="1" applyBorder="1" applyAlignment="1">
      <alignment horizontal="center" vertical="center"/>
    </xf>
    <xf numFmtId="8" fontId="29" fillId="10" borderId="25" xfId="2" applyNumberFormat="1" applyFont="1" applyFill="1" applyBorder="1" applyAlignment="1">
      <alignment horizontal="center" vertical="center" wrapText="1"/>
    </xf>
    <xf numFmtId="0" fontId="29" fillId="10" borderId="26" xfId="2" applyFont="1" applyFill="1" applyBorder="1" applyAlignment="1">
      <alignment horizontal="center" vertical="center" wrapText="1"/>
    </xf>
    <xf numFmtId="0" fontId="29" fillId="10" borderId="27" xfId="2" applyFont="1" applyFill="1" applyBorder="1" applyAlignment="1">
      <alignment horizontal="center" vertical="center" wrapText="1"/>
    </xf>
    <xf numFmtId="0" fontId="30" fillId="10" borderId="27" xfId="2" applyFont="1" applyFill="1" applyBorder="1" applyAlignment="1">
      <alignment horizontal="center" vertical="center" wrapText="1"/>
    </xf>
    <xf numFmtId="0" fontId="29" fillId="0" borderId="27" xfId="2" applyFont="1" applyBorder="1" applyAlignment="1">
      <alignment horizontal="center" vertical="center" wrapText="1"/>
    </xf>
    <xf numFmtId="3" fontId="29" fillId="10" borderId="27" xfId="2" applyNumberFormat="1" applyFont="1" applyFill="1" applyBorder="1" applyAlignment="1">
      <alignment horizontal="center" vertical="center" wrapText="1"/>
    </xf>
    <xf numFmtId="0" fontId="32" fillId="10" borderId="27" xfId="2" applyFont="1" applyFill="1" applyBorder="1" applyAlignment="1">
      <alignment horizontal="center" vertical="center" wrapText="1"/>
    </xf>
    <xf numFmtId="8" fontId="29" fillId="10" borderId="27" xfId="2" applyNumberFormat="1" applyFont="1" applyFill="1" applyBorder="1" applyAlignment="1">
      <alignment horizontal="center" vertical="center"/>
    </xf>
    <xf numFmtId="8" fontId="29" fillId="10" borderId="28" xfId="2" applyNumberFormat="1" applyFont="1" applyFill="1" applyBorder="1" applyAlignment="1">
      <alignment horizontal="center" vertical="center" wrapText="1"/>
    </xf>
    <xf numFmtId="0" fontId="33" fillId="8" borderId="29" xfId="2" applyFont="1" applyFill="1" applyBorder="1" applyAlignment="1">
      <alignment horizontal="center" vertical="center" wrapText="1"/>
    </xf>
    <xf numFmtId="0" fontId="29" fillId="8" borderId="7" xfId="2" applyFont="1" applyFill="1" applyBorder="1" applyAlignment="1">
      <alignment horizontal="center" vertical="center" wrapText="1"/>
    </xf>
    <xf numFmtId="0" fontId="29" fillId="8" borderId="7" xfId="2" applyFont="1" applyFill="1" applyBorder="1" applyAlignment="1">
      <alignment horizontal="center" vertical="center"/>
    </xf>
    <xf numFmtId="0" fontId="28" fillId="8" borderId="7" xfId="2" applyFont="1" applyFill="1" applyBorder="1" applyAlignment="1">
      <alignment horizontal="center" vertical="center" wrapText="1"/>
    </xf>
    <xf numFmtId="3" fontId="34" fillId="8" borderId="7" xfId="2" applyNumberFormat="1" applyFont="1" applyFill="1" applyBorder="1" applyAlignment="1">
      <alignment horizontal="center" vertical="center" wrapText="1"/>
    </xf>
    <xf numFmtId="0" fontId="32" fillId="8" borderId="7" xfId="2" applyFont="1" applyFill="1" applyBorder="1" applyAlignment="1">
      <alignment horizontal="center" vertical="center" wrapText="1"/>
    </xf>
    <xf numFmtId="8" fontId="34" fillId="8" borderId="7" xfId="2" applyNumberFormat="1" applyFont="1" applyFill="1" applyBorder="1" applyAlignment="1">
      <alignment horizontal="center" vertical="center" wrapText="1"/>
    </xf>
    <xf numFmtId="9" fontId="35" fillId="8" borderId="30" xfId="2" applyNumberFormat="1" applyFont="1" applyFill="1" applyBorder="1" applyAlignment="1">
      <alignment horizontal="center" vertical="center" wrapText="1"/>
    </xf>
    <xf numFmtId="8" fontId="27" fillId="8" borderId="30" xfId="2" applyNumberFormat="1" applyFont="1" applyFill="1" applyBorder="1" applyAlignment="1">
      <alignment horizontal="center" vertical="center" wrapText="1"/>
    </xf>
    <xf numFmtId="0" fontId="35" fillId="11" borderId="31" xfId="2" applyFont="1" applyFill="1" applyBorder="1" applyAlignment="1">
      <alignment horizontal="center" vertical="center"/>
    </xf>
    <xf numFmtId="0" fontId="36" fillId="11" borderId="32" xfId="2" applyFont="1" applyFill="1" applyBorder="1" applyAlignment="1">
      <alignment horizontal="center" vertical="center"/>
    </xf>
    <xf numFmtId="0" fontId="36" fillId="11" borderId="33" xfId="2" applyFont="1" applyFill="1" applyBorder="1" applyAlignment="1">
      <alignment horizontal="center" vertical="center"/>
    </xf>
    <xf numFmtId="0" fontId="28" fillId="8" borderId="27" xfId="2" applyFont="1" applyFill="1" applyBorder="1" applyAlignment="1">
      <alignment horizontal="center" vertical="center" wrapText="1"/>
    </xf>
    <xf numFmtId="0" fontId="29" fillId="8" borderId="27" xfId="2" applyFont="1" applyFill="1" applyBorder="1" applyAlignment="1">
      <alignment horizontal="center" vertical="center"/>
    </xf>
    <xf numFmtId="0" fontId="37" fillId="8" borderId="27" xfId="2" applyFont="1" applyFill="1" applyBorder="1" applyAlignment="1">
      <alignment horizontal="center" vertical="center" wrapText="1"/>
    </xf>
    <xf numFmtId="0" fontId="32" fillId="8" borderId="27" xfId="2" applyFont="1" applyFill="1" applyBorder="1" applyAlignment="1">
      <alignment horizontal="center" vertical="center" wrapText="1"/>
    </xf>
    <xf numFmtId="0" fontId="29" fillId="8" borderId="27" xfId="2" applyFont="1" applyFill="1" applyBorder="1" applyAlignment="1">
      <alignment vertical="center" wrapText="1"/>
    </xf>
    <xf numFmtId="0" fontId="28" fillId="8" borderId="28" xfId="2" applyFont="1" applyFill="1" applyBorder="1" applyAlignment="1">
      <alignment horizontal="center" vertical="center" wrapText="1"/>
    </xf>
    <xf numFmtId="0" fontId="34" fillId="8" borderId="28" xfId="2" applyFont="1" applyFill="1" applyBorder="1" applyAlignment="1">
      <alignment horizontal="center" vertical="center" wrapText="1"/>
    </xf>
    <xf numFmtId="4" fontId="38" fillId="12" borderId="1" xfId="2" applyNumberFormat="1" applyFont="1" applyFill="1" applyBorder="1" applyAlignment="1">
      <alignment horizontal="center" vertical="center"/>
    </xf>
    <xf numFmtId="4" fontId="17" fillId="3" borderId="1" xfId="2" applyNumberFormat="1" applyFont="1" applyFill="1" applyBorder="1" applyAlignment="1">
      <alignment horizontal="center" vertical="center"/>
    </xf>
    <xf numFmtId="0" fontId="17" fillId="3" borderId="0" xfId="8" applyFont="1" applyFill="1" applyAlignment="1">
      <alignment horizontal="center" vertical="center"/>
    </xf>
    <xf numFmtId="4" fontId="14" fillId="4" borderId="1" xfId="6" applyNumberFormat="1" applyFont="1" applyFill="1" applyBorder="1" applyAlignment="1">
      <alignment horizontal="center" vertical="center"/>
    </xf>
    <xf numFmtId="0" fontId="39" fillId="13" borderId="0" xfId="8" applyFont="1" applyFill="1" applyAlignment="1">
      <alignment horizontal="center" vertical="center" wrapText="1"/>
    </xf>
    <xf numFmtId="0" fontId="39" fillId="3" borderId="9" xfId="0" applyFont="1" applyFill="1" applyBorder="1" applyAlignment="1">
      <alignment horizontal="center" vertical="center" wrapText="1"/>
    </xf>
    <xf numFmtId="4" fontId="26" fillId="4" borderId="1" xfId="6" applyNumberFormat="1" applyFont="1" applyFill="1" applyBorder="1" applyAlignment="1">
      <alignment horizontal="center" vertical="center"/>
    </xf>
    <xf numFmtId="168" fontId="17" fillId="4" borderId="1" xfId="6" applyNumberFormat="1" applyFont="1" applyFill="1" applyBorder="1" applyAlignment="1">
      <alignment horizontal="center" vertical="center"/>
    </xf>
    <xf numFmtId="168" fontId="16" fillId="6" borderId="1" xfId="2" applyNumberFormat="1" applyFont="1" applyFill="1" applyBorder="1" applyAlignment="1">
      <alignment horizontal="center" vertical="center"/>
    </xf>
    <xf numFmtId="168" fontId="41" fillId="12" borderId="1" xfId="6" applyNumberFormat="1" applyFont="1" applyFill="1" applyBorder="1" applyAlignment="1">
      <alignment horizontal="center" vertical="center"/>
    </xf>
    <xf numFmtId="165" fontId="42" fillId="3" borderId="1" xfId="1" applyFont="1" applyFill="1" applyBorder="1" applyAlignment="1">
      <alignment vertical="center"/>
    </xf>
    <xf numFmtId="4" fontId="40" fillId="12" borderId="1" xfId="2" applyNumberFormat="1" applyFont="1" applyFill="1" applyBorder="1" applyAlignment="1">
      <alignment horizontal="center" vertical="center"/>
    </xf>
    <xf numFmtId="0" fontId="43" fillId="0" borderId="0" xfId="0" applyFont="1"/>
    <xf numFmtId="0" fontId="44" fillId="0" borderId="0" xfId="0" applyFont="1"/>
    <xf numFmtId="0" fontId="22" fillId="0" borderId="0" xfId="0" applyFont="1" applyAlignment="1">
      <alignment horizontal="left" vertical="center" wrapText="1" readingOrder="1"/>
    </xf>
    <xf numFmtId="0" fontId="22" fillId="0" borderId="0" xfId="0" applyFont="1" applyAlignment="1">
      <alignment horizontal="left" vertical="center" readingOrder="1"/>
    </xf>
    <xf numFmtId="16" fontId="14" fillId="0" borderId="2" xfId="2" quotePrefix="1" applyNumberFormat="1" applyFont="1" applyBorder="1" applyAlignment="1">
      <alignment horizontal="center" vertical="center" wrapText="1"/>
    </xf>
    <xf numFmtId="16" fontId="14" fillId="0" borderId="6" xfId="2" quotePrefix="1" applyNumberFormat="1" applyFont="1" applyBorder="1" applyAlignment="1">
      <alignment horizontal="center" vertical="center" wrapText="1"/>
    </xf>
    <xf numFmtId="16" fontId="14" fillId="0" borderId="7" xfId="2" quotePrefix="1" applyNumberFormat="1" applyFont="1" applyBorder="1" applyAlignment="1">
      <alignment horizontal="center" vertical="center" wrapText="1"/>
    </xf>
    <xf numFmtId="0" fontId="16" fillId="4" borderId="3" xfId="2" applyFont="1" applyFill="1" applyBorder="1" applyAlignment="1">
      <alignment horizontal="left" vertical="center"/>
    </xf>
    <xf numFmtId="0" fontId="16" fillId="4" borderId="5" xfId="2" applyFont="1" applyFill="1" applyBorder="1" applyAlignment="1">
      <alignment horizontal="left" vertical="center"/>
    </xf>
    <xf numFmtId="0" fontId="16" fillId="4" borderId="4" xfId="2" applyFont="1" applyFill="1" applyBorder="1" applyAlignment="1">
      <alignment horizontal="left" vertical="center"/>
    </xf>
    <xf numFmtId="0" fontId="16" fillId="2" borderId="3" xfId="2" applyFont="1" applyFill="1" applyBorder="1" applyAlignment="1">
      <alignment horizontal="left" vertical="center"/>
    </xf>
    <xf numFmtId="0" fontId="16" fillId="2" borderId="5" xfId="2" applyFont="1" applyFill="1" applyBorder="1" applyAlignment="1">
      <alignment horizontal="left" vertical="center"/>
    </xf>
    <xf numFmtId="0" fontId="16" fillId="2" borderId="4" xfId="2" applyFont="1" applyFill="1" applyBorder="1" applyAlignment="1">
      <alignment horizontal="left" vertical="center"/>
    </xf>
    <xf numFmtId="0" fontId="16" fillId="2" borderId="3" xfId="2" applyFont="1" applyFill="1" applyBorder="1" applyAlignment="1">
      <alignment horizontal="right" vertical="center"/>
    </xf>
    <xf numFmtId="0" fontId="16" fillId="2" borderId="4" xfId="2" applyFont="1" applyFill="1" applyBorder="1" applyAlignment="1">
      <alignment horizontal="right" vertical="center"/>
    </xf>
    <xf numFmtId="0" fontId="14" fillId="4" borderId="3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164" fontId="12" fillId="0" borderId="10" xfId="6" applyFont="1" applyBorder="1" applyAlignment="1">
      <alignment horizontal="left" vertical="center"/>
    </xf>
    <xf numFmtId="164" fontId="12" fillId="0" borderId="11" xfId="6" applyFont="1" applyBorder="1" applyAlignment="1">
      <alignment horizontal="left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164" fontId="12" fillId="0" borderId="10" xfId="6" quotePrefix="1" applyFont="1" applyBorder="1" applyAlignment="1">
      <alignment horizontal="left" vertical="center"/>
    </xf>
    <xf numFmtId="164" fontId="12" fillId="0" borderId="11" xfId="6" quotePrefix="1" applyFont="1" applyBorder="1" applyAlignment="1">
      <alignment horizontal="left" vertical="center"/>
    </xf>
    <xf numFmtId="0" fontId="16" fillId="2" borderId="1" xfId="2" applyFont="1" applyFill="1" applyBorder="1" applyAlignment="1">
      <alignment horizontal="left" vertical="center"/>
    </xf>
    <xf numFmtId="0" fontId="16" fillId="4" borderId="3" xfId="2" applyFont="1" applyFill="1" applyBorder="1" applyAlignment="1">
      <alignment horizontal="center" vertical="center"/>
    </xf>
    <xf numFmtId="0" fontId="16" fillId="4" borderId="5" xfId="2" applyFont="1" applyFill="1" applyBorder="1" applyAlignment="1">
      <alignment horizontal="center" vertical="center"/>
    </xf>
    <xf numFmtId="0" fontId="16" fillId="4" borderId="4" xfId="2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6" fillId="2" borderId="3" xfId="2" applyFont="1" applyFill="1" applyBorder="1" applyAlignment="1">
      <alignment horizontal="center" vertical="center"/>
    </xf>
    <xf numFmtId="0" fontId="16" fillId="2" borderId="5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9" fillId="4" borderId="0" xfId="0" applyFont="1" applyFill="1" applyAlignment="1">
      <alignment horizontal="center" vertical="center"/>
    </xf>
  </cellXfs>
  <cellStyles count="10">
    <cellStyle name="Moeda" xfId="1" builtinId="4"/>
    <cellStyle name="Normal" xfId="0" builtinId="0"/>
    <cellStyle name="Normal 17" xfId="8"/>
    <cellStyle name="Normal 2" xfId="2"/>
    <cellStyle name="Normal 2 2" xfId="9"/>
    <cellStyle name="Normal 7" xfId="3"/>
    <cellStyle name="Porcentagem" xfId="4" builtinId="5"/>
    <cellStyle name="Separador de milhares 3" xfId="5"/>
    <cellStyle name="Vírgula" xfId="6" builtinId="3"/>
    <cellStyle name="Vírgula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showGridLines="0" topLeftCell="A22" zoomScale="55" zoomScaleNormal="55" workbookViewId="0">
      <selection activeCell="B40" sqref="B40"/>
    </sheetView>
  </sheetViews>
  <sheetFormatPr defaultRowHeight="12.75" x14ac:dyDescent="0.2"/>
  <cols>
    <col min="1" max="1" width="3.5703125" style="10" customWidth="1"/>
    <col min="2" max="2" width="40.42578125" style="10" customWidth="1"/>
    <col min="3" max="3" width="27.85546875" style="10" customWidth="1"/>
    <col min="4" max="4" width="17.5703125" style="10" customWidth="1"/>
    <col min="5" max="5" width="56.85546875" style="10" customWidth="1"/>
    <col min="6" max="6" width="17.42578125" style="10" customWidth="1"/>
    <col min="7" max="7" width="20" style="10" bestFit="1" customWidth="1"/>
    <col min="8" max="8" width="34.85546875" style="10" customWidth="1"/>
    <col min="9" max="9" width="16.140625" style="10" customWidth="1"/>
    <col min="10" max="10" width="26.42578125" style="10" customWidth="1"/>
    <col min="11" max="11" width="24.7109375" style="10" customWidth="1"/>
    <col min="12" max="12" width="26.28515625" style="10" customWidth="1"/>
    <col min="13" max="13" width="21.42578125" style="10" customWidth="1"/>
    <col min="14" max="14" width="20.140625" style="10" customWidth="1"/>
    <col min="15" max="16384" width="9.140625" style="10"/>
  </cols>
  <sheetData>
    <row r="1" spans="2:13" ht="15.75" customHeight="1" x14ac:dyDescent="0.2"/>
    <row r="2" spans="2:13" ht="20.100000000000001" customHeight="1" x14ac:dyDescent="0.2">
      <c r="B2" s="9" t="s">
        <v>0</v>
      </c>
      <c r="C2" s="142" t="s">
        <v>1</v>
      </c>
      <c r="D2" s="143"/>
    </row>
    <row r="3" spans="2:13" ht="20.100000000000001" customHeight="1" x14ac:dyDescent="0.2">
      <c r="B3" s="9" t="s">
        <v>2</v>
      </c>
      <c r="C3" s="142" t="s">
        <v>53</v>
      </c>
      <c r="D3" s="143"/>
    </row>
    <row r="4" spans="2:13" ht="20.100000000000001" customHeight="1" x14ac:dyDescent="0.2">
      <c r="B4" s="9" t="s">
        <v>3</v>
      </c>
      <c r="C4" s="142" t="s">
        <v>115</v>
      </c>
      <c r="D4" s="143"/>
    </row>
    <row r="5" spans="2:13" ht="20.100000000000001" customHeight="1" x14ac:dyDescent="0.2">
      <c r="B5" s="9" t="s">
        <v>4</v>
      </c>
      <c r="C5" s="149" t="s">
        <v>5</v>
      </c>
      <c r="D5" s="150"/>
    </row>
    <row r="6" spans="2:13" ht="20.100000000000001" customHeight="1" x14ac:dyDescent="0.2"/>
    <row r="7" spans="2:13" s="2" customFormat="1" ht="39.950000000000003" customHeight="1" x14ac:dyDescent="0.2">
      <c r="B7" s="146" t="s">
        <v>114</v>
      </c>
      <c r="C7" s="147"/>
      <c r="D7" s="147"/>
      <c r="E7" s="147"/>
      <c r="F7" s="147"/>
      <c r="G7" s="147"/>
      <c r="H7" s="147"/>
      <c r="I7" s="148"/>
      <c r="J7" s="22"/>
      <c r="K7" s="21"/>
      <c r="L7" s="21"/>
      <c r="M7" s="115"/>
    </row>
    <row r="8" spans="2:13" s="5" customFormat="1" ht="47.25" customHeight="1" x14ac:dyDescent="0.2">
      <c r="B8" s="144" t="s">
        <v>6</v>
      </c>
      <c r="C8" s="145"/>
      <c r="D8" s="11" t="s">
        <v>7</v>
      </c>
      <c r="E8" s="11" t="s">
        <v>8</v>
      </c>
      <c r="F8" s="12" t="s">
        <v>9</v>
      </c>
      <c r="G8" s="13" t="s">
        <v>10</v>
      </c>
      <c r="H8" s="11" t="s">
        <v>11</v>
      </c>
      <c r="I8" s="11" t="s">
        <v>12</v>
      </c>
      <c r="J8" s="14" t="s">
        <v>13</v>
      </c>
      <c r="K8" s="11" t="s">
        <v>14</v>
      </c>
      <c r="L8" s="118" t="s">
        <v>15</v>
      </c>
      <c r="M8" s="117" t="s">
        <v>116</v>
      </c>
    </row>
    <row r="9" spans="2:13" s="5" customFormat="1" ht="17.25" customHeight="1" x14ac:dyDescent="0.2">
      <c r="B9" s="140" t="s">
        <v>16</v>
      </c>
      <c r="C9" s="141"/>
      <c r="D9" s="129" t="s">
        <v>17</v>
      </c>
      <c r="E9" s="29" t="s">
        <v>18</v>
      </c>
      <c r="F9" s="24" t="s">
        <v>19</v>
      </c>
      <c r="G9" s="25">
        <v>6</v>
      </c>
      <c r="H9" s="16" t="s">
        <v>16</v>
      </c>
      <c r="I9" s="57">
        <v>6164</v>
      </c>
      <c r="J9" s="28">
        <v>0.25</v>
      </c>
      <c r="K9" s="30">
        <f t="shared" ref="K9:K17" si="0">J9*I9*G9</f>
        <v>9246</v>
      </c>
      <c r="L9" s="30"/>
      <c r="M9" s="116"/>
    </row>
    <row r="10" spans="2:13" s="5" customFormat="1" ht="15" customHeight="1" x14ac:dyDescent="0.2">
      <c r="B10" s="60" t="s">
        <v>20</v>
      </c>
      <c r="C10" s="61"/>
      <c r="D10" s="130"/>
      <c r="E10" s="29" t="s">
        <v>18</v>
      </c>
      <c r="F10" s="24" t="s">
        <v>19</v>
      </c>
      <c r="G10" s="25">
        <v>6</v>
      </c>
      <c r="H10" s="26" t="s">
        <v>21</v>
      </c>
      <c r="I10" s="57">
        <v>9211</v>
      </c>
      <c r="J10" s="28">
        <v>0.25</v>
      </c>
      <c r="K10" s="30">
        <f t="shared" si="0"/>
        <v>13816.5</v>
      </c>
      <c r="L10" s="30"/>
      <c r="M10" s="116"/>
    </row>
    <row r="11" spans="2:13" s="1" customFormat="1" ht="17.100000000000001" customHeight="1" x14ac:dyDescent="0.2">
      <c r="B11" s="140" t="s">
        <v>22</v>
      </c>
      <c r="C11" s="141"/>
      <c r="D11" s="130"/>
      <c r="E11" s="29" t="s">
        <v>18</v>
      </c>
      <c r="F11" s="24" t="s">
        <v>19</v>
      </c>
      <c r="G11" s="15">
        <v>6</v>
      </c>
      <c r="H11" s="16" t="s">
        <v>22</v>
      </c>
      <c r="I11" s="56">
        <v>7134</v>
      </c>
      <c r="J11" s="28">
        <v>0.25</v>
      </c>
      <c r="K11" s="30">
        <f t="shared" si="0"/>
        <v>10701</v>
      </c>
      <c r="L11" s="30"/>
      <c r="M11" s="116"/>
    </row>
    <row r="12" spans="2:13" s="1" customFormat="1" ht="17.100000000000001" customHeight="1" x14ac:dyDescent="0.2">
      <c r="B12" s="140" t="s">
        <v>23</v>
      </c>
      <c r="C12" s="141"/>
      <c r="D12" s="130"/>
      <c r="E12" s="29" t="s">
        <v>18</v>
      </c>
      <c r="F12" s="24" t="s">
        <v>19</v>
      </c>
      <c r="G12" s="54">
        <v>2</v>
      </c>
      <c r="H12" s="16" t="s">
        <v>24</v>
      </c>
      <c r="I12" s="56">
        <v>6506</v>
      </c>
      <c r="J12" s="28">
        <v>0.25</v>
      </c>
      <c r="K12" s="30">
        <f t="shared" si="0"/>
        <v>3253</v>
      </c>
      <c r="L12" s="30"/>
      <c r="M12" s="116"/>
    </row>
    <row r="13" spans="2:13" s="1" customFormat="1" ht="17.100000000000001" customHeight="1" x14ac:dyDescent="0.2">
      <c r="B13" s="40" t="s">
        <v>27</v>
      </c>
      <c r="C13" s="39"/>
      <c r="D13" s="129" t="s">
        <v>28</v>
      </c>
      <c r="E13" s="29" t="s">
        <v>18</v>
      </c>
      <c r="F13" s="24" t="s">
        <v>19</v>
      </c>
      <c r="G13" s="54">
        <v>2</v>
      </c>
      <c r="H13" s="16" t="s">
        <v>29</v>
      </c>
      <c r="I13" s="57">
        <v>6164</v>
      </c>
      <c r="J13" s="28">
        <v>0.25</v>
      </c>
      <c r="K13" s="30">
        <f t="shared" si="0"/>
        <v>3082</v>
      </c>
      <c r="L13" s="30"/>
      <c r="M13" s="116"/>
    </row>
    <row r="14" spans="2:13" s="1" customFormat="1" ht="17.100000000000001" customHeight="1" x14ac:dyDescent="0.2">
      <c r="B14" s="40" t="s">
        <v>23</v>
      </c>
      <c r="C14" s="39"/>
      <c r="D14" s="130"/>
      <c r="E14" s="29" t="s">
        <v>18</v>
      </c>
      <c r="F14" s="24" t="s">
        <v>19</v>
      </c>
      <c r="G14" s="54">
        <v>2</v>
      </c>
      <c r="H14" s="26" t="s">
        <v>30</v>
      </c>
      <c r="I14" s="56">
        <v>6506</v>
      </c>
      <c r="J14" s="28">
        <v>0.25</v>
      </c>
      <c r="K14" s="30">
        <f t="shared" si="0"/>
        <v>3253</v>
      </c>
      <c r="L14" s="30"/>
      <c r="M14" s="116"/>
    </row>
    <row r="15" spans="2:13" s="1" customFormat="1" ht="17.100000000000001" customHeight="1" x14ac:dyDescent="0.2">
      <c r="B15" s="40" t="s">
        <v>22</v>
      </c>
      <c r="C15" s="39"/>
      <c r="D15" s="131"/>
      <c r="E15" s="29" t="s">
        <v>18</v>
      </c>
      <c r="F15" s="24" t="s">
        <v>19</v>
      </c>
      <c r="G15" s="54">
        <v>2</v>
      </c>
      <c r="H15" s="16" t="s">
        <v>22</v>
      </c>
      <c r="I15" s="56">
        <v>7134</v>
      </c>
      <c r="J15" s="28">
        <v>0.25</v>
      </c>
      <c r="K15" s="30">
        <f t="shared" si="0"/>
        <v>3567</v>
      </c>
      <c r="L15" s="30"/>
      <c r="M15" s="116"/>
    </row>
    <row r="16" spans="2:13" s="1" customFormat="1" ht="17.100000000000001" customHeight="1" x14ac:dyDescent="0.2">
      <c r="B16" s="40" t="s">
        <v>31</v>
      </c>
      <c r="C16" s="40"/>
      <c r="D16" s="49" t="s">
        <v>17</v>
      </c>
      <c r="E16" s="29" t="s">
        <v>32</v>
      </c>
      <c r="F16" s="24" t="s">
        <v>19</v>
      </c>
      <c r="G16" s="32">
        <v>30</v>
      </c>
      <c r="H16" s="16" t="s">
        <v>26</v>
      </c>
      <c r="I16" s="58">
        <v>15514.83</v>
      </c>
      <c r="J16" s="28">
        <v>0.25</v>
      </c>
      <c r="K16" s="30">
        <f t="shared" si="0"/>
        <v>116361.22500000001</v>
      </c>
      <c r="L16" s="30"/>
      <c r="M16" s="116"/>
    </row>
    <row r="17" spans="2:14" s="1" customFormat="1" ht="17.100000000000001" customHeight="1" x14ac:dyDescent="0.2">
      <c r="B17" s="140" t="s">
        <v>33</v>
      </c>
      <c r="C17" s="141"/>
      <c r="D17" s="49" t="s">
        <v>34</v>
      </c>
      <c r="E17" s="29" t="s">
        <v>35</v>
      </c>
      <c r="F17" s="24" t="s">
        <v>19</v>
      </c>
      <c r="G17" s="55">
        <v>2</v>
      </c>
      <c r="H17" s="16" t="s">
        <v>26</v>
      </c>
      <c r="I17" s="58">
        <v>15514.83</v>
      </c>
      <c r="J17" s="28">
        <v>0.3</v>
      </c>
      <c r="K17" s="30">
        <f t="shared" si="0"/>
        <v>9308.8979999999992</v>
      </c>
      <c r="L17" s="30"/>
      <c r="M17" s="116"/>
    </row>
    <row r="18" spans="2:14" s="1" customFormat="1" ht="17.100000000000001" customHeight="1" x14ac:dyDescent="0.2">
      <c r="B18" s="140" t="s">
        <v>76</v>
      </c>
      <c r="C18" s="141"/>
      <c r="D18" s="129" t="s">
        <v>37</v>
      </c>
      <c r="E18" s="29" t="s">
        <v>38</v>
      </c>
      <c r="F18" s="24" t="s">
        <v>39</v>
      </c>
      <c r="G18" s="32">
        <v>40</v>
      </c>
      <c r="H18" s="16" t="s">
        <v>26</v>
      </c>
      <c r="I18" s="58">
        <v>15514.83</v>
      </c>
      <c r="J18" s="23">
        <v>1</v>
      </c>
      <c r="K18" s="30">
        <f>I18*G18*J18</f>
        <v>620593.19999999995</v>
      </c>
      <c r="L18" s="30"/>
      <c r="M18" s="116"/>
    </row>
    <row r="19" spans="2:14" s="1" customFormat="1" ht="17.100000000000001" customHeight="1" x14ac:dyDescent="0.2">
      <c r="B19" s="140" t="s">
        <v>29</v>
      </c>
      <c r="C19" s="141"/>
      <c r="D19" s="130"/>
      <c r="E19" s="29" t="s">
        <v>40</v>
      </c>
      <c r="F19" s="24" t="s">
        <v>41</v>
      </c>
      <c r="G19" s="15">
        <v>3</v>
      </c>
      <c r="H19" s="38" t="s">
        <v>29</v>
      </c>
      <c r="I19" s="56">
        <v>15410</v>
      </c>
      <c r="J19" s="23">
        <v>1</v>
      </c>
      <c r="K19" s="30">
        <f>I19*J19*G19</f>
        <v>46230</v>
      </c>
      <c r="L19" s="30">
        <f>K19*20%</f>
        <v>9246</v>
      </c>
      <c r="M19" s="119">
        <f>(K19-K19*K22)*5%</f>
        <v>577.875</v>
      </c>
    </row>
    <row r="20" spans="2:14" s="1" customFormat="1" ht="17.100000000000001" customHeight="1" x14ac:dyDescent="0.2">
      <c r="B20" s="140" t="s">
        <v>20</v>
      </c>
      <c r="C20" s="141"/>
      <c r="D20" s="131"/>
      <c r="E20" s="29" t="s">
        <v>40</v>
      </c>
      <c r="F20" s="24" t="s">
        <v>41</v>
      </c>
      <c r="G20" s="32">
        <v>3</v>
      </c>
      <c r="H20" s="33" t="s">
        <v>21</v>
      </c>
      <c r="I20" s="56">
        <v>23028</v>
      </c>
      <c r="J20" s="23">
        <v>1</v>
      </c>
      <c r="K20" s="30">
        <f>J20*I20*G20</f>
        <v>69084</v>
      </c>
      <c r="L20" s="30">
        <f>K20*20%</f>
        <v>13816.800000000001</v>
      </c>
      <c r="M20" s="119">
        <f>(K19-K19*K22)*5%</f>
        <v>577.875</v>
      </c>
    </row>
    <row r="21" spans="2:14" s="8" customFormat="1" ht="24" customHeight="1" x14ac:dyDescent="0.2">
      <c r="B21" s="135" t="s">
        <v>42</v>
      </c>
      <c r="C21" s="136"/>
      <c r="D21" s="136"/>
      <c r="E21" s="136"/>
      <c r="F21" s="137"/>
      <c r="G21" s="19">
        <f>SUM(G9:G20)</f>
        <v>104</v>
      </c>
      <c r="H21" s="20"/>
      <c r="I21" s="19" t="s">
        <v>43</v>
      </c>
      <c r="J21" s="18"/>
      <c r="K21" s="62">
        <f>SUM(K9:K20)</f>
        <v>908495.82299999997</v>
      </c>
      <c r="L21" s="121">
        <f>SUM(L9:L20)</f>
        <v>23062.800000000003</v>
      </c>
      <c r="M21" s="120"/>
    </row>
    <row r="22" spans="2:14" s="8" customFormat="1" ht="24" customHeight="1" x14ac:dyDescent="0.2">
      <c r="B22" s="138" t="s">
        <v>44</v>
      </c>
      <c r="C22" s="139"/>
      <c r="D22" s="132"/>
      <c r="E22" s="133"/>
      <c r="F22" s="133"/>
      <c r="G22" s="133"/>
      <c r="H22" s="133"/>
      <c r="I22" s="134"/>
      <c r="J22" s="53" t="s">
        <v>45</v>
      </c>
      <c r="K22" s="63">
        <v>0.75</v>
      </c>
      <c r="L22" s="123">
        <f>L21-L21*K22</f>
        <v>5765.7000000000007</v>
      </c>
      <c r="M22" s="122">
        <f>SUM(M19:M21)</f>
        <v>1155.75</v>
      </c>
    </row>
    <row r="23" spans="2:14" s="8" customFormat="1" ht="24" customHeight="1" x14ac:dyDescent="0.2">
      <c r="J23" s="52" t="s">
        <v>46</v>
      </c>
      <c r="K23" s="114">
        <f>K21-K21*K22</f>
        <v>227123.95574999996</v>
      </c>
      <c r="L23" s="4"/>
      <c r="M23" s="4"/>
    </row>
    <row r="24" spans="2:14" s="4" customFormat="1" ht="30" customHeight="1" x14ac:dyDescent="0.2">
      <c r="G24" s="6"/>
      <c r="H24" s="6"/>
      <c r="I24" s="2"/>
      <c r="J24" s="113" t="s">
        <v>113</v>
      </c>
      <c r="K24" s="124">
        <f>K23+N32</f>
        <v>235333.95574999996</v>
      </c>
    </row>
    <row r="25" spans="2:14" s="2" customFormat="1" ht="48.75" customHeight="1" x14ac:dyDescent="0.2">
      <c r="B25" s="127" t="s">
        <v>79</v>
      </c>
      <c r="C25" s="128"/>
      <c r="D25" s="128"/>
      <c r="E25" s="128"/>
      <c r="G25" s="3"/>
      <c r="H25" s="7"/>
      <c r="I25" s="7"/>
    </row>
    <row r="26" spans="2:14" ht="20.25" customHeight="1" x14ac:dyDescent="0.2">
      <c r="B26" s="125" t="s">
        <v>117</v>
      </c>
    </row>
    <row r="27" spans="2:14" ht="21" customHeight="1" thickBot="1" x14ac:dyDescent="0.25">
      <c r="B27" s="126" t="s">
        <v>118</v>
      </c>
    </row>
    <row r="28" spans="2:14" ht="23.25" x14ac:dyDescent="0.2">
      <c r="B28" s="69"/>
      <c r="C28" s="70" t="s">
        <v>82</v>
      </c>
      <c r="D28" s="70"/>
      <c r="E28" s="70"/>
      <c r="F28" s="70"/>
      <c r="G28" s="70"/>
      <c r="H28" s="70"/>
      <c r="I28" s="70"/>
      <c r="J28" s="70"/>
      <c r="K28" s="70"/>
      <c r="L28" s="70"/>
      <c r="M28" s="71"/>
      <c r="N28" s="71"/>
    </row>
    <row r="29" spans="2:14" ht="26.25" thickBot="1" x14ac:dyDescent="0.25">
      <c r="B29" s="72" t="s">
        <v>83</v>
      </c>
      <c r="C29" s="73" t="s">
        <v>84</v>
      </c>
      <c r="D29" s="74" t="s">
        <v>85</v>
      </c>
      <c r="E29" s="73" t="s">
        <v>86</v>
      </c>
      <c r="F29" s="75" t="s">
        <v>87</v>
      </c>
      <c r="G29" s="76"/>
      <c r="H29" s="73" t="s">
        <v>88</v>
      </c>
      <c r="I29" s="73" t="s">
        <v>89</v>
      </c>
      <c r="J29" s="75" t="s">
        <v>90</v>
      </c>
      <c r="K29" s="76"/>
      <c r="L29" s="73" t="s">
        <v>91</v>
      </c>
      <c r="M29" s="77" t="s">
        <v>92</v>
      </c>
      <c r="N29" s="77" t="s">
        <v>93</v>
      </c>
    </row>
    <row r="30" spans="2:14" ht="24" x14ac:dyDescent="0.2">
      <c r="B30" s="78" t="s">
        <v>94</v>
      </c>
      <c r="C30" s="79" t="s">
        <v>95</v>
      </c>
      <c r="D30" s="79" t="s">
        <v>96</v>
      </c>
      <c r="E30" s="80" t="s">
        <v>97</v>
      </c>
      <c r="F30" s="81">
        <v>3</v>
      </c>
      <c r="G30" s="81" t="s">
        <v>98</v>
      </c>
      <c r="H30" s="82">
        <v>40000</v>
      </c>
      <c r="I30" s="83" t="s">
        <v>99</v>
      </c>
      <c r="J30" s="84">
        <v>21</v>
      </c>
      <c r="K30" s="79" t="s">
        <v>100</v>
      </c>
      <c r="L30" s="84">
        <v>840</v>
      </c>
      <c r="M30" s="85"/>
      <c r="N30" s="85">
        <v>840</v>
      </c>
    </row>
    <row r="31" spans="2:14" ht="36.75" thickBot="1" x14ac:dyDescent="0.25">
      <c r="B31" s="86" t="s">
        <v>101</v>
      </c>
      <c r="C31" s="87" t="s">
        <v>102</v>
      </c>
      <c r="D31" s="87" t="s">
        <v>103</v>
      </c>
      <c r="E31" s="88" t="s">
        <v>104</v>
      </c>
      <c r="F31" s="89">
        <v>1</v>
      </c>
      <c r="G31" s="87" t="s">
        <v>105</v>
      </c>
      <c r="H31" s="90">
        <v>200000</v>
      </c>
      <c r="I31" s="91" t="s">
        <v>106</v>
      </c>
      <c r="J31" s="92">
        <v>32000</v>
      </c>
      <c r="K31" s="87" t="s">
        <v>107</v>
      </c>
      <c r="L31" s="92">
        <v>32000</v>
      </c>
      <c r="M31" s="93"/>
      <c r="N31" s="93">
        <v>32000</v>
      </c>
    </row>
    <row r="32" spans="2:14" ht="23.25" x14ac:dyDescent="0.2">
      <c r="B32" s="94" t="s">
        <v>108</v>
      </c>
      <c r="C32" s="95"/>
      <c r="D32" s="96"/>
      <c r="E32" s="95"/>
      <c r="F32" s="97"/>
      <c r="G32" s="96"/>
      <c r="H32" s="98">
        <v>240000</v>
      </c>
      <c r="I32" s="99"/>
      <c r="J32" s="96"/>
      <c r="K32" s="99"/>
      <c r="L32" s="100">
        <v>32840</v>
      </c>
      <c r="M32" s="101">
        <v>0.75</v>
      </c>
      <c r="N32" s="102">
        <v>8210</v>
      </c>
    </row>
    <row r="33" spans="2:14" ht="42.75" thickBot="1" x14ac:dyDescent="0.25">
      <c r="B33" s="103" t="s">
        <v>109</v>
      </c>
      <c r="C33" s="104"/>
      <c r="D33" s="104"/>
      <c r="E33" s="105"/>
      <c r="F33" s="106"/>
      <c r="G33" s="107"/>
      <c r="H33" s="108" t="s">
        <v>110</v>
      </c>
      <c r="I33" s="109"/>
      <c r="J33" s="107"/>
      <c r="K33" s="110"/>
      <c r="L33" s="108" t="s">
        <v>111</v>
      </c>
      <c r="M33" s="111"/>
      <c r="N33" s="112" t="s">
        <v>112</v>
      </c>
    </row>
    <row r="34" spans="2:14" x14ac:dyDescent="0.2">
      <c r="B34" t="s">
        <v>119</v>
      </c>
    </row>
  </sheetData>
  <mergeCells count="20">
    <mergeCell ref="C2:D2"/>
    <mergeCell ref="B8:C8"/>
    <mergeCell ref="B7:I7"/>
    <mergeCell ref="C5:D5"/>
    <mergeCell ref="C4:D4"/>
    <mergeCell ref="C3:D3"/>
    <mergeCell ref="B25:E25"/>
    <mergeCell ref="D13:D15"/>
    <mergeCell ref="D9:D12"/>
    <mergeCell ref="D22:I22"/>
    <mergeCell ref="B21:F21"/>
    <mergeCell ref="B22:C22"/>
    <mergeCell ref="D18:D20"/>
    <mergeCell ref="B9:C9"/>
    <mergeCell ref="B11:C11"/>
    <mergeCell ref="B12:C12"/>
    <mergeCell ref="B17:C17"/>
    <mergeCell ref="B18:C18"/>
    <mergeCell ref="B19:C19"/>
    <mergeCell ref="B20:C20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9"/>
  <sheetViews>
    <sheetView showGridLines="0" tabSelected="1" topLeftCell="A4" zoomScale="55" zoomScaleNormal="55" workbookViewId="0">
      <selection activeCell="B25" sqref="B25"/>
    </sheetView>
  </sheetViews>
  <sheetFormatPr defaultRowHeight="12.75" x14ac:dyDescent="0.2"/>
  <cols>
    <col min="1" max="1" width="3.5703125" style="10" customWidth="1"/>
    <col min="2" max="2" width="40.42578125" style="10" customWidth="1"/>
    <col min="3" max="3" width="27.85546875" style="10" customWidth="1"/>
    <col min="4" max="4" width="22.7109375" style="10" customWidth="1"/>
    <col min="5" max="5" width="69.42578125" style="10" bestFit="1" customWidth="1"/>
    <col min="6" max="6" width="17.42578125" style="10" customWidth="1"/>
    <col min="7" max="7" width="20" style="10" bestFit="1" customWidth="1"/>
    <col min="8" max="8" width="38.5703125" style="10" customWidth="1"/>
    <col min="9" max="9" width="19.5703125" style="10" bestFit="1" customWidth="1"/>
    <col min="10" max="10" width="21.85546875" style="10" customWidth="1"/>
    <col min="11" max="11" width="21" style="10" customWidth="1"/>
    <col min="12" max="16384" width="9.140625" style="10"/>
  </cols>
  <sheetData>
    <row r="1" spans="2:11" ht="15.75" customHeight="1" x14ac:dyDescent="0.2"/>
    <row r="2" spans="2:11" ht="20.100000000000001" customHeight="1" x14ac:dyDescent="0.2">
      <c r="B2" s="9" t="s">
        <v>0</v>
      </c>
      <c r="C2" s="142" t="s">
        <v>1</v>
      </c>
      <c r="D2" s="143"/>
    </row>
    <row r="3" spans="2:11" ht="20.100000000000001" customHeight="1" x14ac:dyDescent="0.2">
      <c r="B3" s="9" t="s">
        <v>2</v>
      </c>
      <c r="C3" s="142" t="s">
        <v>53</v>
      </c>
      <c r="D3" s="143"/>
    </row>
    <row r="4" spans="2:11" ht="20.100000000000001" customHeight="1" x14ac:dyDescent="0.2">
      <c r="B4" s="9" t="s">
        <v>3</v>
      </c>
      <c r="C4" s="142" t="s">
        <v>115</v>
      </c>
      <c r="D4" s="143"/>
    </row>
    <row r="5" spans="2:11" ht="20.100000000000001" customHeight="1" x14ac:dyDescent="0.2">
      <c r="B5" s="9" t="s">
        <v>4</v>
      </c>
      <c r="C5" s="149" t="s">
        <v>5</v>
      </c>
      <c r="D5" s="150"/>
    </row>
    <row r="6" spans="2:11" ht="20.100000000000001" customHeight="1" x14ac:dyDescent="0.2"/>
    <row r="7" spans="2:11" s="2" customFormat="1" ht="39.950000000000003" customHeight="1" x14ac:dyDescent="0.2">
      <c r="B7" s="146" t="s">
        <v>114</v>
      </c>
      <c r="C7" s="147"/>
      <c r="D7" s="147"/>
      <c r="E7" s="147"/>
      <c r="F7" s="147"/>
      <c r="G7" s="147"/>
      <c r="H7" s="147"/>
      <c r="I7" s="148"/>
      <c r="J7" s="22"/>
      <c r="K7" s="21"/>
    </row>
    <row r="8" spans="2:11" s="5" customFormat="1" ht="47.25" customHeight="1" x14ac:dyDescent="0.2">
      <c r="B8" s="144" t="s">
        <v>6</v>
      </c>
      <c r="C8" s="145"/>
      <c r="D8" s="11" t="s">
        <v>7</v>
      </c>
      <c r="E8" s="11" t="s">
        <v>8</v>
      </c>
      <c r="F8" s="12" t="s">
        <v>9</v>
      </c>
      <c r="G8" s="13" t="s">
        <v>10</v>
      </c>
      <c r="H8" s="11" t="s">
        <v>11</v>
      </c>
      <c r="I8" s="11" t="s">
        <v>12</v>
      </c>
      <c r="J8" s="14" t="s">
        <v>13</v>
      </c>
      <c r="K8" s="11" t="s">
        <v>14</v>
      </c>
    </row>
    <row r="9" spans="2:11" s="1" customFormat="1" ht="17.100000000000001" customHeight="1" x14ac:dyDescent="0.2">
      <c r="B9" s="40" t="s">
        <v>77</v>
      </c>
      <c r="C9" s="40"/>
      <c r="D9" s="48" t="s">
        <v>17</v>
      </c>
      <c r="E9" s="29" t="s">
        <v>32</v>
      </c>
      <c r="F9" s="24" t="s">
        <v>19</v>
      </c>
      <c r="G9" s="32">
        <v>30</v>
      </c>
      <c r="H9" s="16" t="s">
        <v>26</v>
      </c>
      <c r="I9" s="58">
        <v>15514.83</v>
      </c>
      <c r="J9" s="28">
        <v>0.25</v>
      </c>
      <c r="K9" s="30">
        <f>I9*G9*J9</f>
        <v>116361.22500000001</v>
      </c>
    </row>
    <row r="10" spans="2:11" s="1" customFormat="1" ht="17.100000000000001" customHeight="1" x14ac:dyDescent="0.2">
      <c r="B10" s="140" t="s">
        <v>33</v>
      </c>
      <c r="C10" s="141"/>
      <c r="D10" s="49" t="s">
        <v>34</v>
      </c>
      <c r="E10" s="29" t="s">
        <v>35</v>
      </c>
      <c r="F10" s="24" t="s">
        <v>19</v>
      </c>
      <c r="G10" s="32">
        <v>2</v>
      </c>
      <c r="H10" s="16" t="s">
        <v>26</v>
      </c>
      <c r="I10" s="58">
        <v>15514.83</v>
      </c>
      <c r="J10" s="28">
        <v>0.3</v>
      </c>
      <c r="K10" s="30">
        <f>I10*G10*J10</f>
        <v>9308.8979999999992</v>
      </c>
    </row>
    <row r="11" spans="2:11" s="1" customFormat="1" ht="17.100000000000001" customHeight="1" x14ac:dyDescent="0.2">
      <c r="B11" s="140" t="s">
        <v>78</v>
      </c>
      <c r="C11" s="141"/>
      <c r="D11" s="59" t="s">
        <v>37</v>
      </c>
      <c r="E11" s="29" t="s">
        <v>38</v>
      </c>
      <c r="F11" s="24" t="s">
        <v>39</v>
      </c>
      <c r="G11" s="32">
        <v>30</v>
      </c>
      <c r="H11" s="16" t="s">
        <v>26</v>
      </c>
      <c r="I11" s="58">
        <v>15514.83</v>
      </c>
      <c r="J11" s="23">
        <v>1</v>
      </c>
      <c r="K11" s="30">
        <f>I11*G11*J11</f>
        <v>465444.9</v>
      </c>
    </row>
    <row r="12" spans="2:11" s="8" customFormat="1" ht="24" customHeight="1" x14ac:dyDescent="0.2">
      <c r="B12" s="151" t="s">
        <v>42</v>
      </c>
      <c r="C12" s="151"/>
      <c r="D12" s="151"/>
      <c r="E12" s="151"/>
      <c r="F12" s="151"/>
      <c r="G12" s="19">
        <f>SUM(G9:G11)</f>
        <v>62</v>
      </c>
      <c r="H12" s="20"/>
      <c r="I12" s="19" t="s">
        <v>43</v>
      </c>
      <c r="J12" s="18"/>
      <c r="K12" s="62">
        <f>SUM(K9:K11)</f>
        <v>591115.02300000004</v>
      </c>
    </row>
    <row r="13" spans="2:11" s="8" customFormat="1" ht="24" customHeight="1" x14ac:dyDescent="0.2">
      <c r="B13" s="138" t="s">
        <v>44</v>
      </c>
      <c r="C13" s="139"/>
      <c r="D13" s="135"/>
      <c r="E13" s="136"/>
      <c r="F13" s="136"/>
      <c r="G13" s="136"/>
      <c r="H13" s="136"/>
      <c r="I13" s="137"/>
      <c r="J13" s="53" t="s">
        <v>45</v>
      </c>
      <c r="K13" s="63">
        <v>0.7</v>
      </c>
    </row>
    <row r="14" spans="2:11" s="8" customFormat="1" ht="24" customHeight="1" x14ac:dyDescent="0.2">
      <c r="B14" s="152"/>
      <c r="C14" s="153"/>
      <c r="D14" s="153"/>
      <c r="E14" s="153"/>
      <c r="F14" s="153"/>
      <c r="G14" s="153"/>
      <c r="H14" s="153"/>
      <c r="I14" s="154"/>
      <c r="J14" s="52" t="s">
        <v>49</v>
      </c>
      <c r="K14" s="65">
        <f>K12-K12*K13</f>
        <v>177334.50690000004</v>
      </c>
    </row>
    <row r="15" spans="2:11" ht="30" customHeight="1" x14ac:dyDescent="0.2">
      <c r="B15" s="127" t="s">
        <v>80</v>
      </c>
      <c r="C15" s="128"/>
      <c r="D15" s="128"/>
      <c r="E15" s="128"/>
    </row>
    <row r="16" spans="2:11" x14ac:dyDescent="0.2">
      <c r="B16" t="s">
        <v>119</v>
      </c>
    </row>
    <row r="39" spans="2:2" x14ac:dyDescent="0.2">
      <c r="B39"/>
    </row>
  </sheetData>
  <mergeCells count="13">
    <mergeCell ref="B8:C8"/>
    <mergeCell ref="B10:C10"/>
    <mergeCell ref="B11:C11"/>
    <mergeCell ref="C2:D2"/>
    <mergeCell ref="C3:D3"/>
    <mergeCell ref="C4:D4"/>
    <mergeCell ref="C5:D5"/>
    <mergeCell ref="B7:I7"/>
    <mergeCell ref="B12:F12"/>
    <mergeCell ref="B13:C13"/>
    <mergeCell ref="D13:I13"/>
    <mergeCell ref="B14:I14"/>
    <mergeCell ref="B15:E15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showGridLines="0" zoomScale="70" zoomScaleNormal="70" workbookViewId="0">
      <selection activeCell="D14" sqref="D14"/>
    </sheetView>
  </sheetViews>
  <sheetFormatPr defaultRowHeight="12.75" x14ac:dyDescent="0.2"/>
  <cols>
    <col min="1" max="1" width="3.5703125" style="10" customWidth="1"/>
    <col min="2" max="2" width="40.42578125" style="10" customWidth="1"/>
    <col min="3" max="3" width="27.85546875" style="10" customWidth="1"/>
    <col min="4" max="4" width="22.7109375" style="10" customWidth="1"/>
    <col min="5" max="5" width="69.42578125" style="10" bestFit="1" customWidth="1"/>
    <col min="6" max="6" width="17.42578125" style="10" customWidth="1"/>
    <col min="7" max="7" width="20" style="10" bestFit="1" customWidth="1"/>
    <col min="8" max="8" width="38.5703125" style="10" customWidth="1"/>
    <col min="9" max="9" width="19.5703125" style="10" bestFit="1" customWidth="1"/>
    <col min="10" max="11" width="21.85546875" style="10" customWidth="1"/>
    <col min="12" max="16384" width="9.140625" style="10"/>
  </cols>
  <sheetData>
    <row r="1" spans="2:11" ht="15.75" customHeight="1" x14ac:dyDescent="0.2"/>
    <row r="2" spans="2:11" ht="20.100000000000001" customHeight="1" x14ac:dyDescent="0.2">
      <c r="B2" s="9" t="s">
        <v>0</v>
      </c>
      <c r="C2" s="142" t="s">
        <v>1</v>
      </c>
      <c r="D2" s="143"/>
    </row>
    <row r="3" spans="2:11" ht="20.100000000000001" customHeight="1" x14ac:dyDescent="0.2">
      <c r="B3" s="9" t="s">
        <v>2</v>
      </c>
      <c r="C3" s="142" t="s">
        <v>53</v>
      </c>
      <c r="D3" s="143"/>
    </row>
    <row r="4" spans="2:11" ht="20.100000000000001" customHeight="1" x14ac:dyDescent="0.2">
      <c r="B4" s="9" t="s">
        <v>3</v>
      </c>
      <c r="C4" s="142" t="s">
        <v>115</v>
      </c>
      <c r="D4" s="143"/>
    </row>
    <row r="5" spans="2:11" ht="20.100000000000001" customHeight="1" x14ac:dyDescent="0.2">
      <c r="B5" s="9" t="s">
        <v>4</v>
      </c>
      <c r="C5" s="149" t="s">
        <v>5</v>
      </c>
      <c r="D5" s="150"/>
    </row>
    <row r="6" spans="2:11" ht="20.100000000000001" customHeight="1" x14ac:dyDescent="0.2"/>
    <row r="7" spans="2:11" s="2" customFormat="1" ht="39.950000000000003" customHeight="1" x14ac:dyDescent="0.2">
      <c r="B7" s="155" t="s">
        <v>114</v>
      </c>
      <c r="C7" s="155"/>
      <c r="D7" s="155"/>
      <c r="E7" s="155"/>
      <c r="F7" s="155"/>
      <c r="G7" s="155"/>
      <c r="H7" s="155"/>
      <c r="I7" s="155"/>
      <c r="J7" s="22"/>
      <c r="K7" s="21"/>
    </row>
    <row r="8" spans="2:11" s="5" customFormat="1" ht="47.25" customHeight="1" x14ac:dyDescent="0.2">
      <c r="B8" s="144" t="s">
        <v>6</v>
      </c>
      <c r="C8" s="145"/>
      <c r="D8" s="11" t="s">
        <v>7</v>
      </c>
      <c r="E8" s="11" t="s">
        <v>8</v>
      </c>
      <c r="F8" s="12" t="s">
        <v>9</v>
      </c>
      <c r="G8" s="13" t="s">
        <v>10</v>
      </c>
      <c r="H8" s="11" t="s">
        <v>11</v>
      </c>
      <c r="I8" s="11" t="s">
        <v>12</v>
      </c>
      <c r="J8" s="14" t="s">
        <v>13</v>
      </c>
      <c r="K8" s="11" t="s">
        <v>14</v>
      </c>
    </row>
    <row r="9" spans="2:11" s="1" customFormat="1" ht="24" customHeight="1" x14ac:dyDescent="0.2">
      <c r="B9" s="40" t="s">
        <v>50</v>
      </c>
      <c r="C9" s="40"/>
      <c r="D9" s="48" t="s">
        <v>17</v>
      </c>
      <c r="E9" s="29" t="s">
        <v>32</v>
      </c>
      <c r="F9" s="24" t="s">
        <v>19</v>
      </c>
      <c r="G9" s="32">
        <v>30</v>
      </c>
      <c r="H9" s="16" t="s">
        <v>26</v>
      </c>
      <c r="I9" s="58">
        <v>15514.83</v>
      </c>
      <c r="J9" s="28">
        <v>0.25</v>
      </c>
      <c r="K9" s="30">
        <f>I9*G9*J9</f>
        <v>116361.22500000001</v>
      </c>
    </row>
    <row r="10" spans="2:11" s="1" customFormat="1" ht="24" customHeight="1" x14ac:dyDescent="0.2">
      <c r="B10" s="140" t="s">
        <v>51</v>
      </c>
      <c r="C10" s="141"/>
      <c r="D10" s="59" t="s">
        <v>37</v>
      </c>
      <c r="E10" s="29" t="s">
        <v>38</v>
      </c>
      <c r="F10" s="24" t="s">
        <v>39</v>
      </c>
      <c r="G10" s="32">
        <v>15</v>
      </c>
      <c r="H10" s="16" t="s">
        <v>26</v>
      </c>
      <c r="I10" s="58">
        <v>15514.83</v>
      </c>
      <c r="J10" s="23">
        <v>1</v>
      </c>
      <c r="K10" s="30">
        <f>I10*G10*J10</f>
        <v>232722.45</v>
      </c>
    </row>
    <row r="11" spans="2:11" s="8" customFormat="1" ht="24" customHeight="1" x14ac:dyDescent="0.2">
      <c r="B11" s="151" t="s">
        <v>42</v>
      </c>
      <c r="C11" s="151"/>
      <c r="D11" s="151"/>
      <c r="E11" s="151"/>
      <c r="F11" s="151"/>
      <c r="G11" s="19">
        <f>SUM(G9:G10)</f>
        <v>45</v>
      </c>
      <c r="H11" s="20"/>
      <c r="I11" s="19" t="s">
        <v>43</v>
      </c>
      <c r="J11" s="18"/>
      <c r="K11" s="62">
        <f>SUM(K9:K10)</f>
        <v>349083.67500000005</v>
      </c>
    </row>
    <row r="12" spans="2:11" s="8" customFormat="1" ht="24" customHeight="1" x14ac:dyDescent="0.2">
      <c r="B12" s="138" t="s">
        <v>44</v>
      </c>
      <c r="C12" s="139"/>
      <c r="D12" s="135"/>
      <c r="E12" s="136"/>
      <c r="F12" s="136"/>
      <c r="G12" s="136"/>
      <c r="H12" s="136"/>
      <c r="I12" s="137"/>
      <c r="J12" s="53" t="s">
        <v>45</v>
      </c>
      <c r="K12" s="66">
        <v>0.65</v>
      </c>
    </row>
    <row r="13" spans="2:11" s="8" customFormat="1" ht="24" customHeight="1" x14ac:dyDescent="0.2">
      <c r="B13" s="152"/>
      <c r="C13" s="153"/>
      <c r="D13" s="153"/>
      <c r="E13" s="153"/>
      <c r="F13" s="153"/>
      <c r="G13" s="153"/>
      <c r="H13" s="153"/>
      <c r="I13" s="154"/>
      <c r="J13" s="52" t="s">
        <v>49</v>
      </c>
      <c r="K13" s="64">
        <f>K11-K11*K12</f>
        <v>122179.28625</v>
      </c>
    </row>
    <row r="14" spans="2:11" s="2" customFormat="1" ht="51" customHeight="1" x14ac:dyDescent="0.2">
      <c r="B14" s="68" t="s">
        <v>81</v>
      </c>
      <c r="C14" s="67"/>
      <c r="D14" s="67"/>
      <c r="E14" s="67"/>
      <c r="F14" s="67"/>
      <c r="G14" s="3"/>
      <c r="H14" s="7"/>
      <c r="I14" s="7"/>
    </row>
    <row r="15" spans="2:11" x14ac:dyDescent="0.2">
      <c r="B15" s="51"/>
    </row>
    <row r="17" spans="2:9" ht="15.75" x14ac:dyDescent="0.2">
      <c r="B17" t="s">
        <v>119</v>
      </c>
      <c r="H17" s="3"/>
      <c r="I17" s="45"/>
    </row>
    <row r="18" spans="2:9" ht="15.75" x14ac:dyDescent="0.2">
      <c r="H18" s="3"/>
      <c r="I18" s="45"/>
    </row>
  </sheetData>
  <mergeCells count="11">
    <mergeCell ref="B8:C8"/>
    <mergeCell ref="B13:I13"/>
    <mergeCell ref="B11:F11"/>
    <mergeCell ref="B12:C12"/>
    <mergeCell ref="D12:I12"/>
    <mergeCell ref="B10:C10"/>
    <mergeCell ref="C2:D2"/>
    <mergeCell ref="C3:D3"/>
    <mergeCell ref="C4:D4"/>
    <mergeCell ref="C5:D5"/>
    <mergeCell ref="B7:I7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7"/>
  <sheetViews>
    <sheetView showGridLines="0" topLeftCell="A7" zoomScale="70" zoomScaleNormal="70" workbookViewId="0">
      <selection activeCell="K22" sqref="K22"/>
    </sheetView>
  </sheetViews>
  <sheetFormatPr defaultRowHeight="12.75" x14ac:dyDescent="0.2"/>
  <cols>
    <col min="1" max="1" width="3.5703125" style="10" customWidth="1"/>
    <col min="2" max="2" width="40.42578125" style="10" customWidth="1"/>
    <col min="3" max="3" width="27.85546875" style="10" customWidth="1"/>
    <col min="4" max="4" width="22.7109375" style="10" customWidth="1"/>
    <col min="5" max="5" width="69.42578125" style="10" bestFit="1" customWidth="1"/>
    <col min="6" max="6" width="17.42578125" style="10" customWidth="1"/>
    <col min="7" max="7" width="20" style="10" bestFit="1" customWidth="1"/>
    <col min="8" max="8" width="38.5703125" style="10" customWidth="1"/>
    <col min="9" max="9" width="19.5703125" style="10" bestFit="1" customWidth="1"/>
    <col min="10" max="11" width="17.7109375" style="10" customWidth="1"/>
    <col min="12" max="12" width="17.140625" style="10" customWidth="1"/>
    <col min="13" max="16384" width="9.140625" style="10"/>
  </cols>
  <sheetData>
    <row r="1" spans="2:11" ht="15.75" customHeight="1" x14ac:dyDescent="0.2"/>
    <row r="2" spans="2:11" ht="20.100000000000001" customHeight="1" x14ac:dyDescent="0.2">
      <c r="B2" s="9" t="s">
        <v>0</v>
      </c>
      <c r="C2" s="142" t="s">
        <v>52</v>
      </c>
      <c r="D2" s="143"/>
    </row>
    <row r="3" spans="2:11" ht="20.100000000000001" customHeight="1" x14ac:dyDescent="0.2">
      <c r="B3" s="9" t="s">
        <v>2</v>
      </c>
      <c r="C3" s="142" t="s">
        <v>53</v>
      </c>
      <c r="D3" s="143"/>
    </row>
    <row r="4" spans="2:11" ht="20.100000000000001" customHeight="1" x14ac:dyDescent="0.2">
      <c r="B4" s="9" t="s">
        <v>3</v>
      </c>
      <c r="C4" s="142" t="s">
        <v>54</v>
      </c>
      <c r="D4" s="143"/>
    </row>
    <row r="5" spans="2:11" ht="20.100000000000001" customHeight="1" x14ac:dyDescent="0.2">
      <c r="B5" s="9" t="s">
        <v>4</v>
      </c>
      <c r="C5" s="149" t="s">
        <v>5</v>
      </c>
      <c r="D5" s="150"/>
    </row>
    <row r="6" spans="2:11" ht="20.100000000000001" customHeight="1" x14ac:dyDescent="0.2"/>
    <row r="7" spans="2:11" s="2" customFormat="1" ht="39.950000000000003" customHeight="1" x14ac:dyDescent="0.2">
      <c r="B7" s="155" t="s">
        <v>55</v>
      </c>
      <c r="C7" s="155"/>
      <c r="D7" s="155"/>
      <c r="E7" s="155"/>
      <c r="F7" s="155"/>
      <c r="G7" s="155"/>
      <c r="H7" s="155"/>
      <c r="I7" s="155"/>
      <c r="J7" s="22"/>
      <c r="K7" s="21"/>
    </row>
    <row r="8" spans="2:11" s="5" customFormat="1" ht="47.25" customHeight="1" x14ac:dyDescent="0.2">
      <c r="B8" s="144" t="s">
        <v>6</v>
      </c>
      <c r="C8" s="145"/>
      <c r="D8" s="11" t="s">
        <v>7</v>
      </c>
      <c r="E8" s="11" t="s">
        <v>8</v>
      </c>
      <c r="F8" s="12" t="s">
        <v>9</v>
      </c>
      <c r="G8" s="13" t="s">
        <v>10</v>
      </c>
      <c r="H8" s="11" t="s">
        <v>11</v>
      </c>
      <c r="I8" s="11" t="s">
        <v>12</v>
      </c>
      <c r="J8" s="14" t="s">
        <v>13</v>
      </c>
      <c r="K8" s="11" t="s">
        <v>14</v>
      </c>
    </row>
    <row r="9" spans="2:11" s="5" customFormat="1" ht="17.25" customHeight="1" x14ac:dyDescent="0.2">
      <c r="B9" s="40" t="s">
        <v>16</v>
      </c>
      <c r="C9" s="40"/>
      <c r="D9" s="129" t="s">
        <v>17</v>
      </c>
      <c r="E9" s="29" t="s">
        <v>18</v>
      </c>
      <c r="F9" s="24" t="s">
        <v>19</v>
      </c>
      <c r="G9" s="25">
        <v>0</v>
      </c>
      <c r="H9" s="16" t="s">
        <v>16</v>
      </c>
      <c r="I9" s="27">
        <v>4875</v>
      </c>
      <c r="J9" s="28">
        <v>0.375</v>
      </c>
      <c r="K9" s="30">
        <f t="shared" ref="K9:K21" si="0">J9*I9*G9</f>
        <v>0</v>
      </c>
    </row>
    <row r="10" spans="2:11" s="5" customFormat="1" ht="15" customHeight="1" x14ac:dyDescent="0.2">
      <c r="B10" s="40" t="s">
        <v>21</v>
      </c>
      <c r="C10" s="40"/>
      <c r="D10" s="130"/>
      <c r="E10" s="29" t="s">
        <v>18</v>
      </c>
      <c r="F10" s="24" t="s">
        <v>19</v>
      </c>
      <c r="G10" s="25">
        <v>0</v>
      </c>
      <c r="H10" s="26" t="s">
        <v>56</v>
      </c>
      <c r="I10" s="27">
        <v>6497</v>
      </c>
      <c r="J10" s="28">
        <v>0.375</v>
      </c>
      <c r="K10" s="30">
        <f t="shared" si="0"/>
        <v>0</v>
      </c>
    </row>
    <row r="11" spans="2:11" s="1" customFormat="1" ht="17.100000000000001" customHeight="1" x14ac:dyDescent="0.2">
      <c r="B11" s="40" t="s">
        <v>22</v>
      </c>
      <c r="C11" s="40"/>
      <c r="D11" s="130"/>
      <c r="E11" s="29" t="s">
        <v>18</v>
      </c>
      <c r="F11" s="24" t="s">
        <v>19</v>
      </c>
      <c r="G11" s="15">
        <v>0</v>
      </c>
      <c r="H11" s="16" t="s">
        <v>22</v>
      </c>
      <c r="I11" s="17">
        <v>5375</v>
      </c>
      <c r="J11" s="28">
        <v>0.375</v>
      </c>
      <c r="K11" s="30">
        <f t="shared" si="0"/>
        <v>0</v>
      </c>
    </row>
    <row r="12" spans="2:11" s="1" customFormat="1" ht="17.100000000000001" customHeight="1" x14ac:dyDescent="0.2">
      <c r="B12" s="40" t="s">
        <v>57</v>
      </c>
      <c r="C12" s="40"/>
      <c r="D12" s="130"/>
      <c r="E12" s="29" t="s">
        <v>18</v>
      </c>
      <c r="F12" s="24" t="s">
        <v>19</v>
      </c>
      <c r="G12" s="15">
        <v>0</v>
      </c>
      <c r="H12" s="16" t="s">
        <v>24</v>
      </c>
      <c r="I12" s="17">
        <v>4588</v>
      </c>
      <c r="J12" s="28">
        <v>0.375</v>
      </c>
      <c r="K12" s="30">
        <f t="shared" si="0"/>
        <v>0</v>
      </c>
    </row>
    <row r="13" spans="2:11" s="1" customFormat="1" ht="17.100000000000001" customHeight="1" x14ac:dyDescent="0.2">
      <c r="B13" s="40" t="s">
        <v>47</v>
      </c>
      <c r="C13" s="39"/>
      <c r="D13" s="131"/>
      <c r="E13" s="29" t="s">
        <v>25</v>
      </c>
      <c r="F13" s="24" t="s">
        <v>19</v>
      </c>
      <c r="G13" s="32">
        <f>E45</f>
        <v>0</v>
      </c>
      <c r="H13" s="16"/>
      <c r="I13" s="17"/>
      <c r="J13" s="28"/>
      <c r="K13" s="30">
        <f>F45</f>
        <v>0</v>
      </c>
    </row>
    <row r="14" spans="2:11" s="1" customFormat="1" ht="17.100000000000001" customHeight="1" x14ac:dyDescent="0.2">
      <c r="B14" s="40" t="s">
        <v>27</v>
      </c>
      <c r="C14" s="39"/>
      <c r="D14" s="129" t="s">
        <v>28</v>
      </c>
      <c r="E14" s="29" t="s">
        <v>18</v>
      </c>
      <c r="F14" s="24" t="s">
        <v>19</v>
      </c>
      <c r="G14" s="15">
        <v>0</v>
      </c>
      <c r="H14" s="16" t="s">
        <v>29</v>
      </c>
      <c r="I14" s="17">
        <v>4875</v>
      </c>
      <c r="J14" s="28">
        <v>0.375</v>
      </c>
      <c r="K14" s="30">
        <f t="shared" si="0"/>
        <v>0</v>
      </c>
    </row>
    <row r="15" spans="2:11" s="1" customFormat="1" ht="17.100000000000001" customHeight="1" x14ac:dyDescent="0.2">
      <c r="B15" s="40" t="s">
        <v>21</v>
      </c>
      <c r="C15" s="39"/>
      <c r="D15" s="130"/>
      <c r="E15" s="29" t="s">
        <v>18</v>
      </c>
      <c r="F15" s="24" t="s">
        <v>19</v>
      </c>
      <c r="G15" s="15">
        <v>0</v>
      </c>
      <c r="H15" s="26" t="s">
        <v>56</v>
      </c>
      <c r="I15" s="27">
        <v>6497</v>
      </c>
      <c r="J15" s="28">
        <v>0.375</v>
      </c>
      <c r="K15" s="30">
        <f t="shared" si="0"/>
        <v>0</v>
      </c>
    </row>
    <row r="16" spans="2:11" s="1" customFormat="1" ht="17.100000000000001" customHeight="1" x14ac:dyDescent="0.2">
      <c r="B16" s="40" t="s">
        <v>22</v>
      </c>
      <c r="C16" s="39"/>
      <c r="D16" s="131"/>
      <c r="E16" s="29" t="s">
        <v>18</v>
      </c>
      <c r="F16" s="24" t="s">
        <v>19</v>
      </c>
      <c r="G16" s="15">
        <v>0</v>
      </c>
      <c r="H16" s="16" t="s">
        <v>22</v>
      </c>
      <c r="I16" s="17">
        <v>5375</v>
      </c>
      <c r="J16" s="28">
        <v>0.375</v>
      </c>
      <c r="K16" s="30">
        <f t="shared" si="0"/>
        <v>0</v>
      </c>
    </row>
    <row r="17" spans="2:11" s="1" customFormat="1" ht="17.100000000000001" customHeight="1" x14ac:dyDescent="0.2">
      <c r="B17" s="40" t="s">
        <v>48</v>
      </c>
      <c r="C17" s="40"/>
      <c r="D17" s="49" t="s">
        <v>17</v>
      </c>
      <c r="E17" s="29" t="s">
        <v>32</v>
      </c>
      <c r="F17" s="24" t="s">
        <v>19</v>
      </c>
      <c r="G17" s="32">
        <f>E60</f>
        <v>30</v>
      </c>
      <c r="H17" s="16" t="s">
        <v>58</v>
      </c>
      <c r="I17" s="17"/>
      <c r="J17" s="28"/>
      <c r="K17" s="30">
        <f>F60</f>
        <v>39983.625</v>
      </c>
    </row>
    <row r="18" spans="2:11" s="1" customFormat="1" ht="17.100000000000001" customHeight="1" x14ac:dyDescent="0.2">
      <c r="B18" s="40" t="s">
        <v>33</v>
      </c>
      <c r="C18" s="40" t="s">
        <v>59</v>
      </c>
      <c r="D18" s="49" t="s">
        <v>34</v>
      </c>
      <c r="E18" s="29" t="s">
        <v>35</v>
      </c>
      <c r="F18" s="24" t="s">
        <v>19</v>
      </c>
      <c r="G18" s="32">
        <v>0</v>
      </c>
      <c r="H18" s="16" t="s">
        <v>60</v>
      </c>
      <c r="I18" s="17">
        <v>1339</v>
      </c>
      <c r="J18" s="28">
        <v>1</v>
      </c>
      <c r="K18" s="30">
        <f t="shared" si="0"/>
        <v>0</v>
      </c>
    </row>
    <row r="19" spans="2:11" s="1" customFormat="1" ht="17.100000000000001" customHeight="1" x14ac:dyDescent="0.2">
      <c r="B19" s="40" t="s">
        <v>36</v>
      </c>
      <c r="C19" s="40"/>
      <c r="D19" s="130" t="s">
        <v>37</v>
      </c>
      <c r="E19" s="29" t="s">
        <v>38</v>
      </c>
      <c r="F19" s="24" t="s">
        <v>39</v>
      </c>
      <c r="G19" s="32">
        <v>0</v>
      </c>
      <c r="H19" s="16" t="s">
        <v>61</v>
      </c>
      <c r="I19" s="17"/>
      <c r="J19" s="23"/>
      <c r="K19" s="30">
        <f>F77</f>
        <v>0</v>
      </c>
    </row>
    <row r="20" spans="2:11" s="1" customFormat="1" ht="17.100000000000001" customHeight="1" x14ac:dyDescent="0.2">
      <c r="B20" s="40" t="s">
        <v>29</v>
      </c>
      <c r="C20" s="40"/>
      <c r="D20" s="130"/>
      <c r="E20" s="29" t="s">
        <v>40</v>
      </c>
      <c r="F20" s="24" t="s">
        <v>41</v>
      </c>
      <c r="G20" s="15">
        <v>0</v>
      </c>
      <c r="H20" s="38" t="s">
        <v>29</v>
      </c>
      <c r="I20" s="17">
        <v>12188</v>
      </c>
      <c r="J20" s="23">
        <v>1</v>
      </c>
      <c r="K20" s="30">
        <f t="shared" si="0"/>
        <v>0</v>
      </c>
    </row>
    <row r="21" spans="2:11" s="1" customFormat="1" ht="17.100000000000001" customHeight="1" x14ac:dyDescent="0.2">
      <c r="B21" s="40" t="s">
        <v>21</v>
      </c>
      <c r="C21" s="40"/>
      <c r="D21" s="131"/>
      <c r="E21" s="29" t="s">
        <v>40</v>
      </c>
      <c r="F21" s="24" t="s">
        <v>41</v>
      </c>
      <c r="G21" s="32">
        <v>0</v>
      </c>
      <c r="H21" s="33" t="s">
        <v>21</v>
      </c>
      <c r="I21" s="17">
        <v>16243</v>
      </c>
      <c r="J21" s="23">
        <v>1</v>
      </c>
      <c r="K21" s="30">
        <f t="shared" si="0"/>
        <v>0</v>
      </c>
    </row>
    <row r="22" spans="2:11" s="8" customFormat="1" ht="24" customHeight="1" x14ac:dyDescent="0.2">
      <c r="B22" s="151" t="s">
        <v>42</v>
      </c>
      <c r="C22" s="151"/>
      <c r="D22" s="151"/>
      <c r="E22" s="151"/>
      <c r="F22" s="151"/>
      <c r="G22" s="19">
        <f>SUM(G9:G21)</f>
        <v>30</v>
      </c>
      <c r="H22" s="20"/>
      <c r="I22" s="19" t="s">
        <v>43</v>
      </c>
      <c r="J22" s="18"/>
      <c r="K22" s="37">
        <f>SUM(K9:K21)</f>
        <v>39983.625</v>
      </c>
    </row>
    <row r="23" spans="2:11" s="8" customFormat="1" ht="24" customHeight="1" x14ac:dyDescent="0.2">
      <c r="B23" s="138" t="s">
        <v>44</v>
      </c>
      <c r="C23" s="139"/>
      <c r="D23" s="135"/>
      <c r="E23" s="136"/>
      <c r="F23" s="136"/>
      <c r="G23" s="136"/>
      <c r="H23" s="136"/>
      <c r="I23" s="137"/>
      <c r="J23" s="18"/>
      <c r="K23" s="18"/>
    </row>
    <row r="24" spans="2:11" s="8" customFormat="1" ht="24" customHeight="1" x14ac:dyDescent="0.2">
      <c r="B24" s="135"/>
      <c r="C24" s="137"/>
      <c r="D24" s="156"/>
      <c r="E24" s="157"/>
      <c r="F24" s="157"/>
      <c r="G24" s="157"/>
      <c r="H24" s="157"/>
      <c r="I24" s="158"/>
      <c r="J24" s="18"/>
      <c r="K24" s="18"/>
    </row>
    <row r="25" spans="2:11" s="4" customFormat="1" ht="19.5" customHeight="1" x14ac:dyDescent="0.2">
      <c r="G25" s="6"/>
      <c r="H25" s="6"/>
      <c r="I25" s="2"/>
      <c r="J25" s="7"/>
      <c r="K25" s="7"/>
    </row>
    <row r="26" spans="2:11" s="2" customFormat="1" ht="15.75" x14ac:dyDescent="0.2">
      <c r="B26" s="159" t="s">
        <v>62</v>
      </c>
      <c r="C26" s="159"/>
      <c r="D26" s="159"/>
      <c r="E26" s="159"/>
      <c r="F26" s="50"/>
      <c r="G26" s="3"/>
      <c r="H26" s="7"/>
      <c r="I26" s="7"/>
    </row>
    <row r="27" spans="2:11" s="2" customFormat="1" ht="15.75" x14ac:dyDescent="0.2">
      <c r="B27" s="2" t="s">
        <v>63</v>
      </c>
      <c r="G27" s="3"/>
      <c r="H27" s="7"/>
      <c r="I27" s="7"/>
    </row>
    <row r="30" spans="2:11" ht="15.75" x14ac:dyDescent="0.2">
      <c r="H30" s="3"/>
      <c r="I30" s="45"/>
    </row>
    <row r="31" spans="2:11" ht="15.75" x14ac:dyDescent="0.2">
      <c r="H31" s="3"/>
      <c r="I31" s="45"/>
    </row>
    <row r="32" spans="2:11" ht="15.75" x14ac:dyDescent="0.2">
      <c r="B32" s="34" t="s">
        <v>64</v>
      </c>
      <c r="H32" s="3"/>
      <c r="I32" s="45"/>
    </row>
    <row r="33" spans="2:9" ht="15.75" x14ac:dyDescent="0.2">
      <c r="H33" s="3"/>
      <c r="I33" s="45"/>
    </row>
    <row r="34" spans="2:9" ht="15.75" x14ac:dyDescent="0.2">
      <c r="B34" s="31" t="s">
        <v>6</v>
      </c>
      <c r="C34" s="31" t="s">
        <v>39</v>
      </c>
      <c r="D34" s="31" t="s">
        <v>65</v>
      </c>
      <c r="E34" s="31" t="s">
        <v>66</v>
      </c>
      <c r="F34" s="31" t="s">
        <v>67</v>
      </c>
      <c r="H34" s="3"/>
      <c r="I34" s="45"/>
    </row>
    <row r="35" spans="2:9" ht="15.75" x14ac:dyDescent="0.2">
      <c r="B35" s="31"/>
      <c r="C35" s="31"/>
      <c r="D35" s="31" t="s">
        <v>19</v>
      </c>
      <c r="E35" s="31"/>
      <c r="F35" s="31"/>
      <c r="H35" s="3"/>
      <c r="I35" s="45"/>
    </row>
    <row r="36" spans="2:9" ht="15.75" x14ac:dyDescent="0.2">
      <c r="B36" s="41" t="s">
        <v>16</v>
      </c>
      <c r="C36" s="35">
        <v>4875</v>
      </c>
      <c r="D36" s="42">
        <v>0.375</v>
      </c>
      <c r="E36" s="35">
        <v>0</v>
      </c>
      <c r="F36" s="35">
        <f>C36*D36*E36</f>
        <v>0</v>
      </c>
      <c r="H36" s="3"/>
      <c r="I36" s="45"/>
    </row>
    <row r="37" spans="2:9" ht="15.75" x14ac:dyDescent="0.2">
      <c r="B37" s="41" t="s">
        <v>68</v>
      </c>
      <c r="C37" s="35">
        <v>2923</v>
      </c>
      <c r="D37" s="42">
        <v>0.375</v>
      </c>
      <c r="E37" s="35">
        <v>0</v>
      </c>
      <c r="F37" s="35">
        <f t="shared" ref="F37:F44" si="1">C37*D37*E37</f>
        <v>0</v>
      </c>
      <c r="H37" s="3"/>
      <c r="I37" s="45"/>
    </row>
    <row r="38" spans="2:9" ht="15.75" x14ac:dyDescent="0.2">
      <c r="B38" s="41" t="s">
        <v>69</v>
      </c>
      <c r="C38" s="35">
        <v>2490</v>
      </c>
      <c r="D38" s="42">
        <v>0.375</v>
      </c>
      <c r="E38" s="35">
        <v>0</v>
      </c>
      <c r="F38" s="35">
        <f t="shared" si="1"/>
        <v>0</v>
      </c>
      <c r="H38" s="3"/>
      <c r="I38" s="45"/>
    </row>
    <row r="39" spans="2:9" ht="15.75" x14ac:dyDescent="0.2">
      <c r="B39" s="41" t="s">
        <v>21</v>
      </c>
      <c r="C39" s="35">
        <v>6497</v>
      </c>
      <c r="D39" s="42">
        <v>0.375</v>
      </c>
      <c r="E39" s="35">
        <v>0</v>
      </c>
      <c r="F39" s="35">
        <f t="shared" si="1"/>
        <v>0</v>
      </c>
      <c r="H39" s="3"/>
      <c r="I39" s="45"/>
    </row>
    <row r="40" spans="2:9" ht="15.75" x14ac:dyDescent="0.2">
      <c r="B40" s="41" t="s">
        <v>70</v>
      </c>
      <c r="C40" s="35">
        <v>2924</v>
      </c>
      <c r="D40" s="42">
        <v>0.375</v>
      </c>
      <c r="E40" s="35">
        <v>0</v>
      </c>
      <c r="F40" s="35">
        <f t="shared" si="1"/>
        <v>0</v>
      </c>
      <c r="H40" s="3"/>
      <c r="I40" s="45"/>
    </row>
    <row r="41" spans="2:9" ht="15.75" x14ac:dyDescent="0.2">
      <c r="B41" s="41" t="s">
        <v>71</v>
      </c>
      <c r="C41" s="35">
        <v>5375</v>
      </c>
      <c r="D41" s="42">
        <v>0.375</v>
      </c>
      <c r="E41" s="35">
        <v>0</v>
      </c>
      <c r="F41" s="35">
        <f t="shared" si="1"/>
        <v>0</v>
      </c>
      <c r="H41" s="3"/>
      <c r="I41" s="45"/>
    </row>
    <row r="42" spans="2:9" ht="15.75" x14ac:dyDescent="0.2">
      <c r="B42" s="41" t="s">
        <v>72</v>
      </c>
      <c r="C42" s="35">
        <v>4588</v>
      </c>
      <c r="D42" s="42">
        <v>0.375</v>
      </c>
      <c r="E42" s="35">
        <v>0</v>
      </c>
      <c r="F42" s="35">
        <f t="shared" si="1"/>
        <v>0</v>
      </c>
      <c r="H42" s="3"/>
      <c r="I42" s="45"/>
    </row>
    <row r="43" spans="2:9" ht="15.75" x14ac:dyDescent="0.2">
      <c r="B43" s="41" t="s">
        <v>73</v>
      </c>
      <c r="C43" s="35">
        <v>2005</v>
      </c>
      <c r="D43" s="42">
        <v>0.375</v>
      </c>
      <c r="E43" s="35">
        <v>0</v>
      </c>
      <c r="F43" s="35">
        <f t="shared" si="1"/>
        <v>0</v>
      </c>
    </row>
    <row r="44" spans="2:9" ht="15.75" x14ac:dyDescent="0.2">
      <c r="B44" s="41" t="s">
        <v>74</v>
      </c>
      <c r="C44" s="35">
        <v>3348</v>
      </c>
      <c r="D44" s="42">
        <v>0.375</v>
      </c>
      <c r="E44" s="35">
        <v>0</v>
      </c>
      <c r="F44" s="35">
        <f t="shared" si="1"/>
        <v>0</v>
      </c>
    </row>
    <row r="45" spans="2:9" ht="15.75" x14ac:dyDescent="0.2">
      <c r="B45" s="43" t="s">
        <v>43</v>
      </c>
      <c r="C45" s="43"/>
      <c r="D45" s="43"/>
      <c r="E45" s="44">
        <v>0</v>
      </c>
      <c r="F45" s="44">
        <f>SUM(F36:F44)</f>
        <v>0</v>
      </c>
    </row>
    <row r="46" spans="2:9" ht="15.75" x14ac:dyDescent="0.2">
      <c r="B46" s="46"/>
      <c r="C46" s="46"/>
      <c r="D46" s="46"/>
      <c r="E46" s="47"/>
      <c r="F46" s="47"/>
    </row>
    <row r="47" spans="2:9" x14ac:dyDescent="0.2">
      <c r="B47" s="34" t="s">
        <v>75</v>
      </c>
    </row>
    <row r="49" spans="2:6" x14ac:dyDescent="0.2">
      <c r="B49" s="31" t="s">
        <v>6</v>
      </c>
      <c r="C49" s="31" t="s">
        <v>39</v>
      </c>
      <c r="D49" s="31" t="s">
        <v>65</v>
      </c>
      <c r="E49" s="31" t="s">
        <v>66</v>
      </c>
      <c r="F49" s="31" t="s">
        <v>67</v>
      </c>
    </row>
    <row r="50" spans="2:6" x14ac:dyDescent="0.2">
      <c r="B50" s="31"/>
      <c r="C50" s="31"/>
      <c r="D50" s="31" t="s">
        <v>19</v>
      </c>
      <c r="E50" s="31"/>
      <c r="F50" s="31"/>
    </row>
    <row r="51" spans="2:6" ht="15.75" x14ac:dyDescent="0.2">
      <c r="B51" s="41" t="s">
        <v>16</v>
      </c>
      <c r="C51" s="35">
        <v>4875</v>
      </c>
      <c r="D51" s="42">
        <v>0.375</v>
      </c>
      <c r="E51" s="35">
        <v>4</v>
      </c>
      <c r="F51" s="35">
        <f>C51*D51*E51</f>
        <v>7312.5</v>
      </c>
    </row>
    <row r="52" spans="2:6" ht="15.75" x14ac:dyDescent="0.2">
      <c r="B52" s="41" t="s">
        <v>68</v>
      </c>
      <c r="C52" s="35">
        <v>2923</v>
      </c>
      <c r="D52" s="42">
        <v>0.375</v>
      </c>
      <c r="E52" s="35">
        <v>5</v>
      </c>
      <c r="F52" s="35">
        <f t="shared" ref="F52:F59" si="2">C52*D52*E52</f>
        <v>5480.625</v>
      </c>
    </row>
    <row r="53" spans="2:6" ht="15.75" x14ac:dyDescent="0.2">
      <c r="B53" s="41" t="s">
        <v>69</v>
      </c>
      <c r="C53" s="35">
        <v>2490</v>
      </c>
      <c r="D53" s="42">
        <v>0.375</v>
      </c>
      <c r="E53" s="35">
        <v>4</v>
      </c>
      <c r="F53" s="35">
        <f t="shared" si="2"/>
        <v>3735</v>
      </c>
    </row>
    <row r="54" spans="2:6" ht="15.75" x14ac:dyDescent="0.2">
      <c r="B54" s="41" t="s">
        <v>21</v>
      </c>
      <c r="C54" s="35">
        <v>6497</v>
      </c>
      <c r="D54" s="42">
        <v>0.375</v>
      </c>
      <c r="E54" s="35">
        <v>2</v>
      </c>
      <c r="F54" s="35">
        <f t="shared" si="2"/>
        <v>4872.75</v>
      </c>
    </row>
    <row r="55" spans="2:6" ht="15.75" x14ac:dyDescent="0.2">
      <c r="B55" s="41" t="s">
        <v>70</v>
      </c>
      <c r="C55" s="35">
        <v>2924</v>
      </c>
      <c r="D55" s="42">
        <v>0.375</v>
      </c>
      <c r="E55" s="35">
        <v>3</v>
      </c>
      <c r="F55" s="35">
        <f t="shared" si="2"/>
        <v>3289.5</v>
      </c>
    </row>
    <row r="56" spans="2:6" ht="15.75" x14ac:dyDescent="0.2">
      <c r="B56" s="41" t="s">
        <v>71</v>
      </c>
      <c r="C56" s="35">
        <v>5375</v>
      </c>
      <c r="D56" s="42">
        <v>0.375</v>
      </c>
      <c r="E56" s="35">
        <v>3</v>
      </c>
      <c r="F56" s="35">
        <f t="shared" si="2"/>
        <v>6046.875</v>
      </c>
    </row>
    <row r="57" spans="2:6" ht="15.75" x14ac:dyDescent="0.2">
      <c r="B57" s="41" t="s">
        <v>72</v>
      </c>
      <c r="C57" s="35">
        <v>4588</v>
      </c>
      <c r="D57" s="42">
        <v>0.375</v>
      </c>
      <c r="E57" s="35">
        <v>1</v>
      </c>
      <c r="F57" s="35">
        <f t="shared" si="2"/>
        <v>1720.5</v>
      </c>
    </row>
    <row r="58" spans="2:6" ht="15.75" x14ac:dyDescent="0.2">
      <c r="B58" s="41" t="s">
        <v>73</v>
      </c>
      <c r="C58" s="35">
        <v>2005</v>
      </c>
      <c r="D58" s="42">
        <v>0.375</v>
      </c>
      <c r="E58" s="35">
        <v>5</v>
      </c>
      <c r="F58" s="35">
        <f t="shared" si="2"/>
        <v>3759.375</v>
      </c>
    </row>
    <row r="59" spans="2:6" ht="15.75" x14ac:dyDescent="0.2">
      <c r="B59" s="41" t="s">
        <v>74</v>
      </c>
      <c r="C59" s="35">
        <v>3348</v>
      </c>
      <c r="D59" s="42">
        <v>0.375</v>
      </c>
      <c r="E59" s="35">
        <v>3</v>
      </c>
      <c r="F59" s="35">
        <f t="shared" si="2"/>
        <v>3766.5</v>
      </c>
    </row>
    <row r="60" spans="2:6" ht="15.75" x14ac:dyDescent="0.2">
      <c r="B60" s="43" t="s">
        <v>43</v>
      </c>
      <c r="C60" s="43"/>
      <c r="D60" s="43"/>
      <c r="E60" s="44">
        <f>SUM(E51:E59)</f>
        <v>30</v>
      </c>
      <c r="F60" s="44">
        <f>SUM(F51:F59)</f>
        <v>39983.625</v>
      </c>
    </row>
    <row r="62" spans="2:6" x14ac:dyDescent="0.2">
      <c r="B62" s="160"/>
      <c r="C62" s="160"/>
      <c r="D62" s="160"/>
      <c r="E62" s="160"/>
      <c r="F62" s="160"/>
    </row>
    <row r="63" spans="2:6" x14ac:dyDescent="0.2">
      <c r="B63" s="160"/>
      <c r="C63" s="160"/>
      <c r="D63" s="160"/>
      <c r="E63" s="160"/>
      <c r="F63" s="160"/>
    </row>
    <row r="64" spans="2:6" x14ac:dyDescent="0.2">
      <c r="B64" s="34" t="s">
        <v>76</v>
      </c>
    </row>
    <row r="66" spans="2:6" x14ac:dyDescent="0.2">
      <c r="B66" s="31" t="s">
        <v>6</v>
      </c>
      <c r="C66" s="31"/>
      <c r="D66" s="31" t="s">
        <v>65</v>
      </c>
      <c r="E66" s="31" t="s">
        <v>66</v>
      </c>
      <c r="F66" s="31" t="s">
        <v>67</v>
      </c>
    </row>
    <row r="67" spans="2:6" x14ac:dyDescent="0.2">
      <c r="B67" s="31"/>
      <c r="C67" s="31"/>
      <c r="D67" s="31" t="s">
        <v>19</v>
      </c>
      <c r="E67" s="31"/>
      <c r="F67" s="31"/>
    </row>
    <row r="68" spans="2:6" ht="15.75" x14ac:dyDescent="0.2">
      <c r="B68" s="41" t="s">
        <v>16</v>
      </c>
      <c r="C68" s="35">
        <v>4875</v>
      </c>
      <c r="D68" s="42">
        <v>1</v>
      </c>
      <c r="E68" s="35">
        <v>0</v>
      </c>
      <c r="F68" s="35">
        <f>C68*D68*E68</f>
        <v>0</v>
      </c>
    </row>
    <row r="69" spans="2:6" ht="15.75" x14ac:dyDescent="0.2">
      <c r="B69" s="41" t="s">
        <v>68</v>
      </c>
      <c r="C69" s="35">
        <v>2923</v>
      </c>
      <c r="D69" s="42">
        <v>1</v>
      </c>
      <c r="E69" s="35">
        <v>0</v>
      </c>
      <c r="F69" s="35">
        <f t="shared" ref="F69:F76" si="3">C69*D69*E69</f>
        <v>0</v>
      </c>
    </row>
    <row r="70" spans="2:6" ht="15.75" x14ac:dyDescent="0.2">
      <c r="B70" s="41" t="s">
        <v>69</v>
      </c>
      <c r="C70" s="35">
        <v>2490</v>
      </c>
      <c r="D70" s="42">
        <v>1</v>
      </c>
      <c r="E70" s="36">
        <v>0</v>
      </c>
      <c r="F70" s="35">
        <f t="shared" si="3"/>
        <v>0</v>
      </c>
    </row>
    <row r="71" spans="2:6" ht="15.75" x14ac:dyDescent="0.2">
      <c r="B71" s="41" t="s">
        <v>21</v>
      </c>
      <c r="C71" s="35">
        <v>6497</v>
      </c>
      <c r="D71" s="42">
        <v>1</v>
      </c>
      <c r="E71" s="36">
        <v>0</v>
      </c>
      <c r="F71" s="35">
        <f t="shared" si="3"/>
        <v>0</v>
      </c>
    </row>
    <row r="72" spans="2:6" ht="15.75" x14ac:dyDescent="0.2">
      <c r="B72" s="41" t="s">
        <v>70</v>
      </c>
      <c r="C72" s="35">
        <v>2924</v>
      </c>
      <c r="D72" s="42">
        <v>1</v>
      </c>
      <c r="E72" s="36">
        <v>0</v>
      </c>
      <c r="F72" s="35">
        <f t="shared" si="3"/>
        <v>0</v>
      </c>
    </row>
    <row r="73" spans="2:6" ht="15.75" x14ac:dyDescent="0.2">
      <c r="B73" s="41" t="s">
        <v>71</v>
      </c>
      <c r="C73" s="35">
        <v>5375</v>
      </c>
      <c r="D73" s="42">
        <v>1</v>
      </c>
      <c r="E73" s="36">
        <v>0</v>
      </c>
      <c r="F73" s="35">
        <f t="shared" si="3"/>
        <v>0</v>
      </c>
    </row>
    <row r="74" spans="2:6" ht="15.75" x14ac:dyDescent="0.2">
      <c r="B74" s="41" t="s">
        <v>72</v>
      </c>
      <c r="C74" s="35">
        <v>4588</v>
      </c>
      <c r="D74" s="42">
        <v>1</v>
      </c>
      <c r="E74" s="36">
        <v>0</v>
      </c>
      <c r="F74" s="35">
        <f t="shared" si="3"/>
        <v>0</v>
      </c>
    </row>
    <row r="75" spans="2:6" ht="15.75" x14ac:dyDescent="0.2">
      <c r="B75" s="41" t="s">
        <v>73</v>
      </c>
      <c r="C75" s="35">
        <v>2005</v>
      </c>
      <c r="D75" s="42">
        <v>1</v>
      </c>
      <c r="E75" s="36">
        <v>0</v>
      </c>
      <c r="F75" s="35">
        <f t="shared" si="3"/>
        <v>0</v>
      </c>
    </row>
    <row r="76" spans="2:6" ht="15.75" x14ac:dyDescent="0.2">
      <c r="B76" s="41" t="s">
        <v>74</v>
      </c>
      <c r="C76" s="35">
        <v>3348</v>
      </c>
      <c r="D76" s="42">
        <v>1</v>
      </c>
      <c r="E76" s="36">
        <v>0</v>
      </c>
      <c r="F76" s="35">
        <f t="shared" si="3"/>
        <v>0</v>
      </c>
    </row>
    <row r="77" spans="2:6" ht="15.75" x14ac:dyDescent="0.2">
      <c r="B77" s="43" t="s">
        <v>43</v>
      </c>
      <c r="C77" s="43"/>
      <c r="D77" s="43"/>
      <c r="E77" s="44">
        <v>0</v>
      </c>
      <c r="F77" s="44">
        <f>SUM(F68:F76)</f>
        <v>0</v>
      </c>
    </row>
  </sheetData>
  <mergeCells count="16">
    <mergeCell ref="B8:C8"/>
    <mergeCell ref="C2:D2"/>
    <mergeCell ref="C3:D3"/>
    <mergeCell ref="C4:D4"/>
    <mergeCell ref="C5:D5"/>
    <mergeCell ref="B7:I7"/>
    <mergeCell ref="B24:C24"/>
    <mergeCell ref="D24:I24"/>
    <mergeCell ref="B26:E26"/>
    <mergeCell ref="B62:F63"/>
    <mergeCell ref="D9:D13"/>
    <mergeCell ref="D14:D16"/>
    <mergeCell ref="D19:D21"/>
    <mergeCell ref="B22:F22"/>
    <mergeCell ref="B23:C23"/>
    <mergeCell ref="D23:I23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COTA OURO</vt:lpstr>
      <vt:lpstr>COTA PRATA</vt:lpstr>
      <vt:lpstr>COTA BRONZE</vt:lpstr>
      <vt:lpstr>Cota apoio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Luiz Fernando Maia Feliciano</cp:lastModifiedBy>
  <cp:revision/>
  <dcterms:created xsi:type="dcterms:W3CDTF">2010-10-14T19:08:52Z</dcterms:created>
  <dcterms:modified xsi:type="dcterms:W3CDTF">2026-03-16T15:35:46Z</dcterms:modified>
  <cp:category/>
  <cp:contentStatus/>
</cp:coreProperties>
</file>